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4120" windowHeight="13425" firstSheet="12" activeTab="20"/>
  </bookViews>
  <sheets>
    <sheet name="RAZEM" sheetId="1" r:id="rId1"/>
    <sheet name="SFR" sheetId="2" r:id="rId2"/>
    <sheet name="N01" sheetId="3" r:id="rId3"/>
    <sheet name="N02" sheetId="4" r:id="rId4"/>
    <sheet name="N03" sheetId="5" r:id="rId5"/>
    <sheet name="N04" sheetId="6" r:id="rId6"/>
    <sheet name="N06" sheetId="7" r:id="rId7"/>
    <sheet name="N07" sheetId="8" r:id="rId8"/>
    <sheet name="N08" sheetId="9" r:id="rId9"/>
    <sheet name="N09" sheetId="10" r:id="rId10"/>
    <sheet name="N18" sheetId="11" r:id="rId11"/>
    <sheet name="GARAŻE N01" sheetId="12" r:id="rId12"/>
    <sheet name="GARAŻE N02" sheetId="13" r:id="rId13"/>
    <sheet name="GARAŻE N04" sheetId="14" r:id="rId14"/>
    <sheet name="GARAŻE N06" sheetId="15" r:id="rId15"/>
    <sheet name="DŹWIGI N01" sheetId="16" r:id="rId16"/>
    <sheet name="DŹWIGI N03" sheetId="17" r:id="rId17"/>
    <sheet name="DŹWIGI N04" sheetId="18" r:id="rId18"/>
    <sheet name="DŹWIGI N06" sheetId="19" r:id="rId19"/>
    <sheet name="DŹWIGI N07" sheetId="20" r:id="rId20"/>
    <sheet name="DŹWIGI N18" sheetId="21" r:id="rId21"/>
    <sheet name="Arkusz3" sheetId="22" r:id="rId22"/>
  </sheets>
  <definedNames>
    <definedName name="_xlnm.Print_Titles" localSheetId="15">'DŹWIGI N01'!$1:$7</definedName>
    <definedName name="_xlnm.Print_Titles" localSheetId="16">'DŹWIGI N03'!$1:$7</definedName>
    <definedName name="_xlnm.Print_Titles" localSheetId="17">'DŹWIGI N04'!$1:$7</definedName>
    <definedName name="_xlnm.Print_Titles" localSheetId="18">'DŹWIGI N06'!$1:$7</definedName>
    <definedName name="_xlnm.Print_Titles" localSheetId="19">'DŹWIGI N07'!$1:$7</definedName>
    <definedName name="_xlnm.Print_Titles" localSheetId="20">'DŹWIGI N18'!$1:$7</definedName>
    <definedName name="_xlnm.Print_Titles" localSheetId="11">'GARAŻE N01'!$1:$7</definedName>
    <definedName name="_xlnm.Print_Titles" localSheetId="12">'GARAŻE N02'!$1:$7</definedName>
    <definedName name="_xlnm.Print_Titles" localSheetId="13">'GARAŻE N04'!$1:$7</definedName>
    <definedName name="_xlnm.Print_Titles" localSheetId="14">'GARAŻE N06'!$1:$7</definedName>
    <definedName name="_xlnm.Print_Titles" localSheetId="2">'N01'!$1:$7</definedName>
    <definedName name="_xlnm.Print_Titles" localSheetId="3">'N02'!$1:$7</definedName>
    <definedName name="_xlnm.Print_Titles" localSheetId="4">'N03'!$1:$7</definedName>
    <definedName name="_xlnm.Print_Titles" localSheetId="5">'N04'!$1:$7</definedName>
    <definedName name="_xlnm.Print_Titles" localSheetId="6">'N06'!$1:$7</definedName>
    <definedName name="_xlnm.Print_Titles" localSheetId="7">'N07'!$1:$7</definedName>
    <definedName name="_xlnm.Print_Titles" localSheetId="8">'N08'!$1:$7</definedName>
    <definedName name="_xlnm.Print_Titles" localSheetId="9">'N09'!$1:$7</definedName>
    <definedName name="_xlnm.Print_Titles" localSheetId="10">'N18'!$1:$7</definedName>
    <definedName name="_xlnm.Print_Titles" localSheetId="0">'RAZEM'!$1:$7</definedName>
    <definedName name="_xlnm.Print_Titles" localSheetId="1">'SFR'!$1:$7</definedName>
  </definedNames>
  <calcPr fullCalcOnLoad="1"/>
</workbook>
</file>

<file path=xl/sharedStrings.xml><?xml version="1.0" encoding="utf-8"?>
<sst xmlns="http://schemas.openxmlformats.org/spreadsheetml/2006/main" count="927" uniqueCount="184">
  <si>
    <t>Adres</t>
  </si>
  <si>
    <t>Opis robót remontowych</t>
  </si>
  <si>
    <t>Uwagi</t>
  </si>
  <si>
    <t>Obcy</t>
  </si>
  <si>
    <t>Ekipa</t>
  </si>
  <si>
    <t>WSM Adm. Osiedla "MŁOCINY"</t>
  </si>
  <si>
    <t>m2</t>
  </si>
  <si>
    <t>zł/m2</t>
  </si>
  <si>
    <t>stawka =</t>
  </si>
  <si>
    <t>L.p.</t>
  </si>
  <si>
    <t>Zakres plan.</t>
  </si>
  <si>
    <t>Zakres wyk.</t>
  </si>
  <si>
    <t>Wartość plan.</t>
  </si>
  <si>
    <t>Wartość wyk.</t>
  </si>
  <si>
    <t>Termin plan.</t>
  </si>
  <si>
    <t>Termin wyk.</t>
  </si>
  <si>
    <t>Wyk. robót</t>
  </si>
  <si>
    <t>pow. użyt. lokali mieszkalnych =</t>
  </si>
  <si>
    <t>Szegedyńska 10</t>
  </si>
  <si>
    <t>Wrzeciono 12</t>
  </si>
  <si>
    <t>Rezerwa na awarie i roboty nieprzewidziane</t>
  </si>
  <si>
    <t>w tym:</t>
  </si>
  <si>
    <t>Przy Agorze 3</t>
  </si>
  <si>
    <t>N01</t>
  </si>
  <si>
    <t>N02</t>
  </si>
  <si>
    <t>N04</t>
  </si>
  <si>
    <t>N03</t>
  </si>
  <si>
    <t>ilość lokali =</t>
  </si>
  <si>
    <t>II. NALICZENIE ROCZNE funduszu remontowego nieruchomości:</t>
  </si>
  <si>
    <t>szt</t>
  </si>
  <si>
    <t>zł/lok</t>
  </si>
  <si>
    <t>Wrzeciono 52</t>
  </si>
  <si>
    <t>SFR</t>
  </si>
  <si>
    <t>Wrzeciono 6</t>
  </si>
  <si>
    <t>N08</t>
  </si>
  <si>
    <t>N18</t>
  </si>
  <si>
    <t>III. ODPIS na SFR:</t>
  </si>
  <si>
    <t>II. ODPIS z naliczenia funduszy remontowych nieruchomości:</t>
  </si>
  <si>
    <t>VIII. RAZEM WYDATKI:</t>
  </si>
  <si>
    <t>VII. ŚRODKI DO WYKORZYSTANIA (I+II+III+IV+VI):</t>
  </si>
  <si>
    <t>IV. DODATKOWE ZASILENIA:</t>
  </si>
  <si>
    <t>Wrzec. 57B/59-59C</t>
  </si>
  <si>
    <t>pow. garaży =</t>
  </si>
  <si>
    <t>Szegedyńska 5</t>
  </si>
  <si>
    <t>IV. DODATKOWE ZASILENIA (refundacja od mieszkańców):</t>
  </si>
  <si>
    <t>III. ODPIS 100% z naliczenia fun. remont. lokali użytkowych:</t>
  </si>
  <si>
    <t>Nieruchomość 01 - lokale mieszkalne</t>
  </si>
  <si>
    <t>Nieruchomość 02 - lokale mieszkalne</t>
  </si>
  <si>
    <t>Nieruchomość 03 - lokale mieszkalne</t>
  </si>
  <si>
    <t>Nieruchomość 04 - lokale mieszkalne</t>
  </si>
  <si>
    <t>Nieruchomość 06 - lokale mieszkalne</t>
  </si>
  <si>
    <t>Nieruchomość 07 - lokale mieszkalne</t>
  </si>
  <si>
    <t>Nieruchomość 08 - lokale mieszkalne</t>
  </si>
  <si>
    <t>Nieruchomość 09 - lokale mieszkalne</t>
  </si>
  <si>
    <t>Nieruchomość 018 - lokale mieszkalne</t>
  </si>
  <si>
    <t>Nieruchomość 01 - dźwigi</t>
  </si>
  <si>
    <t>Nieruchomość 03 - dźwigi</t>
  </si>
  <si>
    <t>Nieruchomość 04 - dźwigi</t>
  </si>
  <si>
    <t>Nieruchomość 06 - dźwigi</t>
  </si>
  <si>
    <t>Nieruchomość 07 - dźwigi</t>
  </si>
  <si>
    <t>RAZEM WSZYSTKIE FUNDUSZE</t>
  </si>
  <si>
    <t>N06</t>
  </si>
  <si>
    <t>N07</t>
  </si>
  <si>
    <t>N09</t>
  </si>
  <si>
    <t>GARAŻE</t>
  </si>
  <si>
    <t>DŹWIGI</t>
  </si>
  <si>
    <t>MIESZKANIA</t>
  </si>
  <si>
    <t>II. NALICZENIA funduszy remontowych nieruchomości:</t>
  </si>
  <si>
    <t>Rodzaj lokali</t>
  </si>
  <si>
    <t>Adresy</t>
  </si>
  <si>
    <t>Wrzeciono 6,8,8A,10</t>
  </si>
  <si>
    <t>Szegedyńska 4,8; Wrzeciono 50</t>
  </si>
  <si>
    <t>Szegedyńska 1,5,5A; Szubińska 6; Wrzeciono 52,54A</t>
  </si>
  <si>
    <t>Marymoncka 137/139; Wrzeciono 55,55A,57,57A</t>
  </si>
  <si>
    <t>Marymoncka 129,131</t>
  </si>
  <si>
    <t>Szegedyńska 5 ; Wrzeciono 52</t>
  </si>
  <si>
    <t>Wrzeciono 57B,59,59A,59B,59C</t>
  </si>
  <si>
    <t>Szegedyńska 2,6</t>
  </si>
  <si>
    <t>Nieruchomość 18 - dźwigi</t>
  </si>
  <si>
    <t>IV. DODATKOWE ZASILENIA (wg stawki 4,00 zł/lok):</t>
  </si>
  <si>
    <t>Nieruchomość N01 - garaże</t>
  </si>
  <si>
    <t>Nieruchomość N04 - garaże</t>
  </si>
  <si>
    <t>Nieruchomość N06 - garaże</t>
  </si>
  <si>
    <t>Nieruchomość N02 - garaże</t>
  </si>
  <si>
    <t>V. ZASILENIE z SFR:</t>
  </si>
  <si>
    <t>V. ZASILENIE NIERUCHOMOŚCI z SFR:</t>
  </si>
  <si>
    <t xml:space="preserve"> </t>
  </si>
  <si>
    <t>Lokale użytkowe</t>
  </si>
  <si>
    <t>Marymoncka 129/131</t>
  </si>
  <si>
    <t>strona 1 z 21</t>
  </si>
  <si>
    <t>strona 2 z 21</t>
  </si>
  <si>
    <t>strona 3 z 21</t>
  </si>
  <si>
    <t>strona 4 z 21</t>
  </si>
  <si>
    <t>strona 5 z 21</t>
  </si>
  <si>
    <t>strona 6 z 21</t>
  </si>
  <si>
    <t>strona 7 z 21</t>
  </si>
  <si>
    <t>strona 8 z 21</t>
  </si>
  <si>
    <t>strona 9 z 21</t>
  </si>
  <si>
    <t>strona 10 z 21</t>
  </si>
  <si>
    <t>strona 11 z 21</t>
  </si>
  <si>
    <t>strona 12 z 21</t>
  </si>
  <si>
    <t>strona 13 z 21</t>
  </si>
  <si>
    <t>strona 14 z 21</t>
  </si>
  <si>
    <t>strona 15 z 21</t>
  </si>
  <si>
    <t>strona 16 z 21</t>
  </si>
  <si>
    <t>strona 17 z 21</t>
  </si>
  <si>
    <t>strona 18 z 21</t>
  </si>
  <si>
    <t>strona 19 z 21</t>
  </si>
  <si>
    <t>strona 20 z 21</t>
  </si>
  <si>
    <t>strona 21 z 21</t>
  </si>
  <si>
    <t>Wrzec. 57B, 59-59C</t>
  </si>
  <si>
    <t>Legalizacja wodomiarów C.W. i Z.W.</t>
  </si>
  <si>
    <t>pow. użyt. lokali mieszkalnych (bez WSS SPOŁEM) =</t>
  </si>
  <si>
    <t>UŻYTKOWE</t>
  </si>
  <si>
    <t>Wrzeciono 10C, Szegedyńska 3, Przy Agorze 1</t>
  </si>
  <si>
    <t>m2         stawka =</t>
  </si>
  <si>
    <t>4,0 lub 1,70</t>
  </si>
  <si>
    <t xml:space="preserve">FUNDUSZE REMONTOWE NIERUCHOMOŚCI </t>
  </si>
  <si>
    <t>Remont dachu</t>
  </si>
  <si>
    <t>2 szt</t>
  </si>
  <si>
    <t>Wrzec. 59C</t>
  </si>
  <si>
    <t>Naprawa tarasów, logii, balkonów</t>
  </si>
  <si>
    <t>Szegedyńska 3A,3B,7,9, Wrzeciono 54</t>
  </si>
  <si>
    <t>Wrzeciono 10B</t>
  </si>
  <si>
    <t>VI. ŚRODKI SFR-Osiedla DO WYKORZYSTANIA (I+II+III+IV+V):</t>
  </si>
  <si>
    <t>VI. ŚRODKI DO WYKORZYSTANIA (I+II+III+IV+V):</t>
  </si>
  <si>
    <t>IV. SUMA DODATKOWYCH ZASILEŃ na dn. 31.12.2015:</t>
  </si>
  <si>
    <t>VI. SUMA ZASILEŃ Z SFR na dn. 31.12.2015:</t>
  </si>
  <si>
    <t>Załącznik nr 1 do uchwały nr ……………………..</t>
  </si>
  <si>
    <t>PLAN RZECZOWY NA ROK 2016</t>
  </si>
  <si>
    <t>I. SALDO na dn. 01.01.2016:</t>
  </si>
  <si>
    <t>IX. SALDO NA DN. 31.12.2016 (VII-VIII):</t>
  </si>
  <si>
    <t>Wymiana dźwigów osobowych</t>
  </si>
  <si>
    <t>Szeg.5, Wrz.52</t>
  </si>
  <si>
    <t>Pożyczka z SFR Spółdzielni 5-cio letnia na 0%</t>
  </si>
  <si>
    <t>Wrzeciono 8</t>
  </si>
  <si>
    <t>Legalizacja wodomiarów Z.W. i C.W.</t>
  </si>
  <si>
    <t>Szegedyńska 5A</t>
  </si>
  <si>
    <t>Altanki śmietnikowe</t>
  </si>
  <si>
    <t>Szegedyńska 4</t>
  </si>
  <si>
    <t>Szegedyńska 8</t>
  </si>
  <si>
    <t>Altanka śmietnikowa</t>
  </si>
  <si>
    <t>1 szt</t>
  </si>
  <si>
    <t>Naprawa balkonów</t>
  </si>
  <si>
    <t>Wymiana świetlików na klatkach</t>
  </si>
  <si>
    <t>Wrzeciono 10</t>
  </si>
  <si>
    <t>Wymiana instalacji elektrycznej</t>
  </si>
  <si>
    <t>4 bud</t>
  </si>
  <si>
    <t>Wrz. 55,55A,57,57A</t>
  </si>
  <si>
    <t>14 szt</t>
  </si>
  <si>
    <t>Wymiana drzwi stalowych w wiatrołapach</t>
  </si>
  <si>
    <t>dokończ. z 2015</t>
  </si>
  <si>
    <t>Wymiana pomp hydrofornii</t>
  </si>
  <si>
    <t>Sz5,W52</t>
  </si>
  <si>
    <t>8 szt</t>
  </si>
  <si>
    <t>Wrzeciono 8A</t>
  </si>
  <si>
    <t>Wymiana poziomów C.W. i Z.W.</t>
  </si>
  <si>
    <t>Marymoncka 137/139</t>
  </si>
  <si>
    <t>Wrz.6</t>
  </si>
  <si>
    <t>Szeg.1, Szeg.3</t>
  </si>
  <si>
    <t>652 szt</t>
  </si>
  <si>
    <t>223 szt</t>
  </si>
  <si>
    <t>852 szt</t>
  </si>
  <si>
    <t>Wrzeciono 54A</t>
  </si>
  <si>
    <t>Wymiana pasów podrynnowych</t>
  </si>
  <si>
    <t>kwota 755.100,00 zł (3 raty) uchwała nr 68/2013 RN</t>
  </si>
  <si>
    <t>V. ZASILENIE z SFR SPÓŁDZIELNI:</t>
  </si>
  <si>
    <t>SCENTRALIZOWANY FUNDUSZ REMONTOWY LOKALI UŻYTKOWYCH</t>
  </si>
  <si>
    <t>w tym 79.341,91 zł druga rata ze SFR Spółdzielni</t>
  </si>
  <si>
    <t>w tym 15.693,33 zł druga rata ze SFR Spółdzielni</t>
  </si>
  <si>
    <t>w tym 10.241,25 zł druga rata ze SFR Spółdzielni</t>
  </si>
  <si>
    <t>w tym 37.937,13 zł druga rata ze SFR Spółdzielni</t>
  </si>
  <si>
    <t>w tym 16.129,53zł druga rata ze SFR Spółdzielni</t>
  </si>
  <si>
    <t>w tym 52.665,26 zł druga rata ze SFR Spółdzielni</t>
  </si>
  <si>
    <t>w tym 14.938,44 zł druga rata ze SFR Spółdzielni</t>
  </si>
  <si>
    <t>w tym 24.753,15 zł druga rata ze SFR Spółdzielni</t>
  </si>
  <si>
    <t>2 pasy</t>
  </si>
  <si>
    <t>Wymiana pasa podrynnowego</t>
  </si>
  <si>
    <t>1 pas</t>
  </si>
  <si>
    <t>Drogi ppoż, utwardzenie, oznakowanie</t>
  </si>
  <si>
    <t>Schody zewnętrzne do klatek</t>
  </si>
  <si>
    <t>7 szt</t>
  </si>
  <si>
    <t>dn. 23.11.2015</t>
  </si>
  <si>
    <t>PROJEKT 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</si>
</sst>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/>
      <right style="medium"/>
      <top style="thin"/>
      <bottom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/>
    </border>
    <border>
      <left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6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 horizontal="right" vertical="center" wrapText="1"/>
    </xf>
    <xf numFmtId="4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9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right" vertical="center" wrapText="1"/>
    </xf>
    <xf numFmtId="4" fontId="10" fillId="0" borderId="13" xfId="0" applyNumberFormat="1" applyFont="1" applyBorder="1" applyAlignment="1">
      <alignment horizontal="right"/>
    </xf>
    <xf numFmtId="0" fontId="10" fillId="0" borderId="13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right"/>
    </xf>
    <xf numFmtId="0" fontId="4" fillId="0" borderId="10" xfId="0" applyFont="1" applyBorder="1" applyAlignment="1">
      <alignment horizontal="center" vertical="top"/>
    </xf>
    <xf numFmtId="4" fontId="4" fillId="0" borderId="10" xfId="0" applyNumberFormat="1" applyFont="1" applyBorder="1" applyAlignment="1">
      <alignment horizontal="right" vertical="top"/>
    </xf>
    <xf numFmtId="0" fontId="4" fillId="0" borderId="10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4" fontId="4" fillId="0" borderId="11" xfId="0" applyNumberFormat="1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4" fillId="0" borderId="11" xfId="0" applyFont="1" applyBorder="1" applyAlignment="1">
      <alignment horizontal="center" vertical="top"/>
    </xf>
    <xf numFmtId="0" fontId="10" fillId="33" borderId="19" xfId="0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11" fillId="0" borderId="0" xfId="0" applyFont="1" applyAlignment="1">
      <alignment/>
    </xf>
    <xf numFmtId="4" fontId="4" fillId="33" borderId="10" xfId="0" applyNumberFormat="1" applyFont="1" applyFill="1" applyBorder="1" applyAlignment="1">
      <alignment horizontal="right"/>
    </xf>
    <xf numFmtId="4" fontId="10" fillId="33" borderId="1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left"/>
    </xf>
    <xf numFmtId="4" fontId="4" fillId="33" borderId="20" xfId="0" applyNumberFormat="1" applyFont="1" applyFill="1" applyBorder="1" applyAlignment="1">
      <alignment horizontal="right"/>
    </xf>
    <xf numFmtId="4" fontId="4" fillId="33" borderId="21" xfId="0" applyNumberFormat="1" applyFont="1" applyFill="1" applyBorder="1" applyAlignment="1">
      <alignment horizontal="right"/>
    </xf>
    <xf numFmtId="4" fontId="4" fillId="33" borderId="22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4" fontId="5" fillId="0" borderId="0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0" fillId="33" borderId="23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4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0" fillId="0" borderId="0" xfId="0" applyFill="1" applyBorder="1" applyAlignment="1">
      <alignment wrapText="1"/>
    </xf>
    <xf numFmtId="4" fontId="4" fillId="0" borderId="11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0" fontId="3" fillId="0" borderId="24" xfId="0" applyFont="1" applyBorder="1" applyAlignment="1">
      <alignment horizontal="right"/>
    </xf>
    <xf numFmtId="4" fontId="4" fillId="0" borderId="10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4" fontId="4" fillId="0" borderId="20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right" vertical="center"/>
    </xf>
    <xf numFmtId="16" fontId="4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/>
    </xf>
    <xf numFmtId="0" fontId="4" fillId="0" borderId="29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/>
    </xf>
    <xf numFmtId="0" fontId="4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right"/>
    </xf>
    <xf numFmtId="0" fontId="10" fillId="0" borderId="0" xfId="0" applyFont="1" applyFill="1" applyBorder="1" applyAlignment="1">
      <alignment/>
    </xf>
    <xf numFmtId="0" fontId="4" fillId="0" borderId="27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left"/>
    </xf>
    <xf numFmtId="0" fontId="4" fillId="0" borderId="20" xfId="0" applyFont="1" applyBorder="1" applyAlignment="1">
      <alignment horizontal="center" vertical="top"/>
    </xf>
    <xf numFmtId="0" fontId="4" fillId="0" borderId="20" xfId="0" applyFont="1" applyBorder="1" applyAlignment="1">
      <alignment horizontal="center"/>
    </xf>
    <xf numFmtId="4" fontId="4" fillId="0" borderId="20" xfId="0" applyNumberFormat="1" applyFont="1" applyBorder="1" applyAlignment="1">
      <alignment horizontal="right"/>
    </xf>
    <xf numFmtId="0" fontId="4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right"/>
    </xf>
    <xf numFmtId="0" fontId="10" fillId="33" borderId="35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4" fontId="4" fillId="0" borderId="33" xfId="0" applyNumberFormat="1" applyFont="1" applyBorder="1" applyAlignment="1">
      <alignment horizontal="right"/>
    </xf>
    <xf numFmtId="0" fontId="4" fillId="0" borderId="20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/>
    </xf>
    <xf numFmtId="4" fontId="4" fillId="0" borderId="20" xfId="0" applyNumberFormat="1" applyFont="1" applyBorder="1" applyAlignment="1">
      <alignment horizontal="right" vertical="top"/>
    </xf>
    <xf numFmtId="0" fontId="4" fillId="0" borderId="20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vertical="top" wrapText="1"/>
    </xf>
    <xf numFmtId="0" fontId="4" fillId="0" borderId="36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top"/>
    </xf>
    <xf numFmtId="0" fontId="4" fillId="0" borderId="22" xfId="0" applyFont="1" applyBorder="1" applyAlignment="1">
      <alignment horizontal="center"/>
    </xf>
    <xf numFmtId="4" fontId="4" fillId="0" borderId="22" xfId="0" applyNumberFormat="1" applyFont="1" applyBorder="1" applyAlignment="1">
      <alignment horizontal="right" vertical="center"/>
    </xf>
    <xf numFmtId="4" fontId="4" fillId="0" borderId="22" xfId="0" applyNumberFormat="1" applyFont="1" applyBorder="1" applyAlignment="1">
      <alignment horizontal="right"/>
    </xf>
    <xf numFmtId="0" fontId="3" fillId="0" borderId="37" xfId="0" applyFont="1" applyBorder="1" applyAlignment="1">
      <alignment horizontal="right"/>
    </xf>
    <xf numFmtId="0" fontId="4" fillId="33" borderId="29" xfId="0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right"/>
    </xf>
    <xf numFmtId="4" fontId="10" fillId="33" borderId="30" xfId="0" applyNumberFormat="1" applyFont="1" applyFill="1" applyBorder="1" applyAlignment="1">
      <alignment horizontal="right"/>
    </xf>
    <xf numFmtId="0" fontId="10" fillId="33" borderId="15" xfId="0" applyFont="1" applyFill="1" applyBorder="1" applyAlignment="1">
      <alignment horizontal="center"/>
    </xf>
    <xf numFmtId="0" fontId="0" fillId="0" borderId="24" xfId="0" applyBorder="1" applyAlignment="1">
      <alignment wrapText="1"/>
    </xf>
    <xf numFmtId="4" fontId="4" fillId="33" borderId="11" xfId="0" applyNumberFormat="1" applyFont="1" applyFill="1" applyBorder="1" applyAlignment="1">
      <alignment horizontal="right"/>
    </xf>
    <xf numFmtId="0" fontId="4" fillId="0" borderId="22" xfId="0" applyFont="1" applyBorder="1" applyAlignment="1">
      <alignment horizontal="center" vertical="center"/>
    </xf>
    <xf numFmtId="4" fontId="4" fillId="0" borderId="22" xfId="0" applyNumberFormat="1" applyFont="1" applyBorder="1" applyAlignment="1">
      <alignment horizontal="left" vertical="center"/>
    </xf>
    <xf numFmtId="0" fontId="4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right"/>
    </xf>
    <xf numFmtId="0" fontId="4" fillId="0" borderId="33" xfId="0" applyFont="1" applyBorder="1" applyAlignment="1">
      <alignment horizontal="left" vertical="center"/>
    </xf>
    <xf numFmtId="0" fontId="4" fillId="0" borderId="3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29" xfId="0" applyFont="1" applyBorder="1" applyAlignment="1">
      <alignment horizontal="center" vertical="center" wrapText="1"/>
    </xf>
    <xf numFmtId="4" fontId="10" fillId="0" borderId="0" xfId="0" applyNumberFormat="1" applyFont="1" applyBorder="1" applyAlignment="1" quotePrefix="1">
      <alignment horizontal="right"/>
    </xf>
    <xf numFmtId="0" fontId="4" fillId="0" borderId="17" xfId="0" applyFont="1" applyBorder="1" applyAlignment="1">
      <alignment horizontal="left" vertical="center"/>
    </xf>
    <xf numFmtId="4" fontId="0" fillId="0" borderId="0" xfId="0" applyNumberFormat="1" applyAlignment="1">
      <alignment horizontal="right"/>
    </xf>
    <xf numFmtId="4" fontId="4" fillId="0" borderId="0" xfId="0" applyNumberFormat="1" applyFont="1" applyBorder="1" applyAlignment="1">
      <alignment horizontal="center" vertical="center" wrapText="1"/>
    </xf>
    <xf numFmtId="4" fontId="10" fillId="0" borderId="13" xfId="0" applyNumberFormat="1" applyFont="1" applyBorder="1" applyAlignment="1">
      <alignment horizontal="center" vertical="center" wrapText="1"/>
    </xf>
    <xf numFmtId="0" fontId="0" fillId="0" borderId="35" xfId="0" applyBorder="1" applyAlignment="1">
      <alignment wrapText="1"/>
    </xf>
    <xf numFmtId="0" fontId="4" fillId="0" borderId="30" xfId="0" applyFont="1" applyBorder="1" applyAlignment="1">
      <alignment horizontal="left"/>
    </xf>
    <xf numFmtId="0" fontId="4" fillId="0" borderId="30" xfId="0" applyFont="1" applyBorder="1" applyAlignment="1">
      <alignment horizontal="center"/>
    </xf>
    <xf numFmtId="4" fontId="4" fillId="0" borderId="30" xfId="0" applyNumberFormat="1" applyFont="1" applyBorder="1" applyAlignment="1">
      <alignment horizontal="right" vertical="center"/>
    </xf>
    <xf numFmtId="4" fontId="4" fillId="0" borderId="30" xfId="0" applyNumberFormat="1" applyFont="1" applyBorder="1" applyAlignment="1">
      <alignment horizontal="right"/>
    </xf>
    <xf numFmtId="0" fontId="4" fillId="0" borderId="21" xfId="0" applyFont="1" applyBorder="1" applyAlignment="1">
      <alignment horizontal="center" vertical="top"/>
    </xf>
    <xf numFmtId="0" fontId="4" fillId="0" borderId="21" xfId="0" applyFont="1" applyBorder="1" applyAlignment="1">
      <alignment horizontal="center"/>
    </xf>
    <xf numFmtId="0" fontId="3" fillId="0" borderId="40" xfId="0" applyFont="1" applyBorder="1" applyAlignment="1">
      <alignment horizontal="right"/>
    </xf>
    <xf numFmtId="0" fontId="3" fillId="0" borderId="41" xfId="0" applyFont="1" applyBorder="1" applyAlignment="1">
      <alignment horizontal="right"/>
    </xf>
    <xf numFmtId="0" fontId="4" fillId="0" borderId="3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27" xfId="0" applyFont="1" applyBorder="1" applyAlignment="1">
      <alignment horizontal="center" vertical="center"/>
    </xf>
    <xf numFmtId="4" fontId="10" fillId="33" borderId="11" xfId="0" applyNumberFormat="1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 horizontal="right"/>
    </xf>
    <xf numFmtId="16" fontId="2" fillId="0" borderId="0" xfId="0" applyNumberFormat="1" applyFont="1" applyAlignment="1">
      <alignment horizontal="center"/>
    </xf>
    <xf numFmtId="0" fontId="0" fillId="0" borderId="42" xfId="0" applyBorder="1" applyAlignment="1">
      <alignment wrapText="1"/>
    </xf>
    <xf numFmtId="0" fontId="4" fillId="0" borderId="22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4" fontId="10" fillId="0" borderId="13" xfId="0" applyNumberFormat="1" applyFont="1" applyBorder="1" applyAlignment="1">
      <alignment horizontal="right" vertical="center" wrapText="1"/>
    </xf>
    <xf numFmtId="4" fontId="4" fillId="0" borderId="33" xfId="0" applyNumberFormat="1" applyFont="1" applyBorder="1" applyAlignment="1">
      <alignment horizontal="right" vertical="center"/>
    </xf>
    <xf numFmtId="4" fontId="4" fillId="0" borderId="33" xfId="0" applyNumberFormat="1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/>
    </xf>
    <xf numFmtId="4" fontId="10" fillId="0" borderId="11" xfId="0" applyNumberFormat="1" applyFont="1" applyBorder="1" applyAlignment="1">
      <alignment horizontal="right"/>
    </xf>
    <xf numFmtId="0" fontId="10" fillId="0" borderId="11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center" vertical="top"/>
    </xf>
    <xf numFmtId="0" fontId="10" fillId="0" borderId="11" xfId="0" applyFont="1" applyBorder="1" applyAlignment="1">
      <alignment horizontal="center"/>
    </xf>
    <xf numFmtId="4" fontId="10" fillId="0" borderId="11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 horizontal="center" vertical="top"/>
    </xf>
    <xf numFmtId="4" fontId="10" fillId="0" borderId="10" xfId="0" applyNumberFormat="1" applyFont="1" applyBorder="1" applyAlignment="1">
      <alignment horizontal="right" vertical="center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top" wrapText="1"/>
    </xf>
    <xf numFmtId="0" fontId="10" fillId="0" borderId="21" xfId="0" applyFont="1" applyBorder="1" applyAlignment="1">
      <alignment horizontal="left"/>
    </xf>
    <xf numFmtId="0" fontId="10" fillId="0" borderId="21" xfId="0" applyFont="1" applyBorder="1" applyAlignment="1">
      <alignment horizontal="center" vertical="top"/>
    </xf>
    <xf numFmtId="0" fontId="10" fillId="0" borderId="21" xfId="0" applyFont="1" applyBorder="1" applyAlignment="1">
      <alignment horizontal="center"/>
    </xf>
    <xf numFmtId="4" fontId="10" fillId="0" borderId="21" xfId="0" applyNumberFormat="1" applyFont="1" applyBorder="1" applyAlignment="1">
      <alignment horizontal="right" vertical="center"/>
    </xf>
    <xf numFmtId="4" fontId="10" fillId="0" borderId="21" xfId="0" applyNumberFormat="1" applyFont="1" applyBorder="1" applyAlignment="1">
      <alignment horizontal="right"/>
    </xf>
    <xf numFmtId="4" fontId="10" fillId="0" borderId="10" xfId="0" applyNumberFormat="1" applyFont="1" applyBorder="1" applyAlignment="1">
      <alignment horizontal="right"/>
    </xf>
    <xf numFmtId="0" fontId="10" fillId="0" borderId="31" xfId="0" applyFont="1" applyBorder="1" applyAlignment="1">
      <alignment horizontal="left" vertical="top" wrapText="1"/>
    </xf>
    <xf numFmtId="0" fontId="10" fillId="0" borderId="30" xfId="0" applyFont="1" applyBorder="1" applyAlignment="1">
      <alignment horizontal="left" vertical="center"/>
    </xf>
    <xf numFmtId="0" fontId="10" fillId="0" borderId="31" xfId="0" applyFont="1" applyBorder="1" applyAlignment="1">
      <alignment horizontal="center" vertical="top"/>
    </xf>
    <xf numFmtId="0" fontId="10" fillId="0" borderId="31" xfId="0" applyFont="1" applyBorder="1" applyAlignment="1">
      <alignment horizontal="center"/>
    </xf>
    <xf numFmtId="4" fontId="10" fillId="0" borderId="31" xfId="0" applyNumberFormat="1" applyFont="1" applyBorder="1" applyAlignment="1">
      <alignment horizontal="right" vertical="center"/>
    </xf>
    <xf numFmtId="4" fontId="10" fillId="0" borderId="31" xfId="0" applyNumberFormat="1" applyFont="1" applyBorder="1" applyAlignment="1">
      <alignment horizontal="right"/>
    </xf>
    <xf numFmtId="0" fontId="10" fillId="0" borderId="11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center"/>
    </xf>
    <xf numFmtId="0" fontId="10" fillId="0" borderId="11" xfId="0" applyFont="1" applyBorder="1" applyAlignment="1">
      <alignment horizontal="left"/>
    </xf>
    <xf numFmtId="0" fontId="4" fillId="0" borderId="16" xfId="0" applyFont="1" applyBorder="1" applyAlignment="1">
      <alignment horizontal="right"/>
    </xf>
    <xf numFmtId="4" fontId="10" fillId="0" borderId="10" xfId="0" applyNumberFormat="1" applyFont="1" applyBorder="1" applyAlignment="1">
      <alignment horizontal="right" vertical="top"/>
    </xf>
    <xf numFmtId="0" fontId="10" fillId="0" borderId="1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wrapText="1"/>
    </xf>
    <xf numFmtId="0" fontId="4" fillId="0" borderId="34" xfId="0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24" xfId="0" applyFont="1" applyBorder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 wrapText="1"/>
    </xf>
    <xf numFmtId="0" fontId="8" fillId="33" borderId="44" xfId="0" applyFont="1" applyFill="1" applyBorder="1" applyAlignment="1">
      <alignment horizontal="center" vertical="center" wrapText="1"/>
    </xf>
    <xf numFmtId="0" fontId="8" fillId="33" borderId="45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left" wrapText="1"/>
    </xf>
    <xf numFmtId="0" fontId="4" fillId="33" borderId="20" xfId="0" applyFont="1" applyFill="1" applyBorder="1" applyAlignment="1">
      <alignment horizontal="left" wrapText="1"/>
    </xf>
    <xf numFmtId="0" fontId="4" fillId="33" borderId="46" xfId="0" applyFont="1" applyFill="1" applyBorder="1" applyAlignment="1">
      <alignment horizontal="center" wrapText="1"/>
    </xf>
    <xf numFmtId="0" fontId="0" fillId="33" borderId="47" xfId="0" applyFill="1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4" fillId="33" borderId="29" xfId="0" applyFont="1" applyFill="1" applyBorder="1" applyAlignment="1">
      <alignment horizontal="left" wrapText="1"/>
    </xf>
    <xf numFmtId="0" fontId="4" fillId="33" borderId="30" xfId="0" applyFont="1" applyFill="1" applyBorder="1" applyAlignment="1">
      <alignment horizontal="left" wrapText="1"/>
    </xf>
    <xf numFmtId="0" fontId="4" fillId="33" borderId="48" xfId="0" applyFont="1" applyFill="1" applyBorder="1" applyAlignment="1">
      <alignment horizontal="center" wrapText="1"/>
    </xf>
    <xf numFmtId="0" fontId="0" fillId="33" borderId="48" xfId="0" applyFill="1" applyBorder="1" applyAlignment="1">
      <alignment wrapText="1"/>
    </xf>
    <xf numFmtId="0" fontId="4" fillId="33" borderId="15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left" wrapText="1"/>
    </xf>
    <xf numFmtId="0" fontId="4" fillId="33" borderId="49" xfId="0" applyFont="1" applyFill="1" applyBorder="1" applyAlignment="1">
      <alignment horizontal="center" wrapText="1"/>
    </xf>
    <xf numFmtId="0" fontId="0" fillId="0" borderId="24" xfId="0" applyBorder="1" applyAlignment="1">
      <alignment wrapText="1"/>
    </xf>
    <xf numFmtId="0" fontId="4" fillId="33" borderId="36" xfId="0" applyFont="1" applyFill="1" applyBorder="1" applyAlignment="1">
      <alignment horizontal="left" wrapText="1"/>
    </xf>
    <xf numFmtId="0" fontId="4" fillId="33" borderId="22" xfId="0" applyFont="1" applyFill="1" applyBorder="1" applyAlignment="1">
      <alignment horizontal="left" wrapText="1"/>
    </xf>
    <xf numFmtId="0" fontId="4" fillId="33" borderId="50" xfId="0" applyFont="1" applyFill="1" applyBorder="1" applyAlignment="1">
      <alignment horizontal="center" wrapText="1"/>
    </xf>
    <xf numFmtId="0" fontId="0" fillId="33" borderId="50" xfId="0" applyFill="1" applyBorder="1" applyAlignment="1">
      <alignment wrapText="1"/>
    </xf>
    <xf numFmtId="0" fontId="4" fillId="33" borderId="47" xfId="0" applyFont="1" applyFill="1" applyBorder="1" applyAlignment="1">
      <alignment horizontal="center" wrapText="1"/>
    </xf>
    <xf numFmtId="0" fontId="0" fillId="33" borderId="47" xfId="0" applyFill="1" applyBorder="1" applyAlignment="1">
      <alignment wrapText="1"/>
    </xf>
    <xf numFmtId="0" fontId="10" fillId="33" borderId="49" xfId="0" applyFont="1" applyFill="1" applyBorder="1" applyAlignment="1">
      <alignment horizontal="left" wrapText="1"/>
    </xf>
    <xf numFmtId="0" fontId="2" fillId="33" borderId="48" xfId="0" applyFont="1" applyFill="1" applyBorder="1" applyAlignment="1">
      <alignment wrapText="1"/>
    </xf>
    <xf numFmtId="0" fontId="2" fillId="0" borderId="48" xfId="0" applyFont="1" applyBorder="1" applyAlignment="1">
      <alignment wrapText="1"/>
    </xf>
    <xf numFmtId="0" fontId="2" fillId="0" borderId="51" xfId="0" applyFont="1" applyBorder="1" applyAlignment="1">
      <alignment wrapText="1"/>
    </xf>
    <xf numFmtId="0" fontId="4" fillId="33" borderId="52" xfId="0" applyFont="1" applyFill="1" applyBorder="1" applyAlignment="1">
      <alignment horizontal="center" wrapText="1"/>
    </xf>
    <xf numFmtId="0" fontId="2" fillId="33" borderId="52" xfId="0" applyFont="1" applyFill="1" applyBorder="1" applyAlignment="1">
      <alignment wrapText="1"/>
    </xf>
    <xf numFmtId="0" fontId="2" fillId="33" borderId="48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left" vertical="center" wrapText="1"/>
    </xf>
    <xf numFmtId="0" fontId="0" fillId="0" borderId="16" xfId="0" applyBorder="1" applyAlignment="1">
      <alignment wrapText="1"/>
    </xf>
    <xf numFmtId="0" fontId="4" fillId="33" borderId="28" xfId="0" applyFont="1" applyFill="1" applyBorder="1" applyAlignment="1">
      <alignment horizontal="left" wrapText="1"/>
    </xf>
    <xf numFmtId="0" fontId="4" fillId="33" borderId="21" xfId="0" applyFont="1" applyFill="1" applyBorder="1" applyAlignment="1">
      <alignment horizontal="left" wrapText="1"/>
    </xf>
    <xf numFmtId="0" fontId="4" fillId="33" borderId="0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wrapText="1"/>
    </xf>
    <xf numFmtId="0" fontId="10" fillId="33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10" fillId="33" borderId="48" xfId="0" applyFont="1" applyFill="1" applyBorder="1" applyAlignment="1">
      <alignment horizontal="left" wrapText="1"/>
    </xf>
    <xf numFmtId="0" fontId="4" fillId="33" borderId="53" xfId="0" applyFont="1" applyFill="1" applyBorder="1" applyAlignment="1">
      <alignment horizontal="center" wrapText="1"/>
    </xf>
    <xf numFmtId="0" fontId="2" fillId="33" borderId="53" xfId="0" applyFont="1" applyFill="1" applyBorder="1" applyAlignment="1">
      <alignment wrapText="1"/>
    </xf>
    <xf numFmtId="0" fontId="4" fillId="0" borderId="20" xfId="0" applyFont="1" applyBorder="1" applyAlignment="1">
      <alignment horizontal="left" vertical="center" wrapText="1"/>
    </xf>
    <xf numFmtId="0" fontId="0" fillId="0" borderId="34" xfId="0" applyBorder="1" applyAlignment="1">
      <alignment wrapText="1"/>
    </xf>
    <xf numFmtId="0" fontId="4" fillId="0" borderId="21" xfId="0" applyFont="1" applyBorder="1" applyAlignment="1">
      <alignment horizontal="left" vertical="center" wrapText="1"/>
    </xf>
    <xf numFmtId="0" fontId="0" fillId="0" borderId="40" xfId="0" applyBorder="1" applyAlignment="1">
      <alignment wrapText="1"/>
    </xf>
    <xf numFmtId="0" fontId="4" fillId="0" borderId="11" xfId="0" applyFont="1" applyBorder="1" applyAlignment="1">
      <alignment horizontal="left" vertical="center" wrapText="1"/>
    </xf>
    <xf numFmtId="0" fontId="0" fillId="0" borderId="18" xfId="0" applyBorder="1" applyAlignment="1">
      <alignment wrapText="1"/>
    </xf>
    <xf numFmtId="4" fontId="4" fillId="0" borderId="33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0" fontId="0" fillId="0" borderId="35" xfId="0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zoomScale="150" zoomScaleNormal="150" zoomScalePageLayoutView="0" workbookViewId="0" topLeftCell="A1">
      <selection activeCell="A1" sqref="A1:K2"/>
    </sheetView>
  </sheetViews>
  <sheetFormatPr defaultColWidth="9.140625" defaultRowHeight="12.75"/>
  <cols>
    <col min="1" max="1" width="3.7109375" style="0" customWidth="1"/>
    <col min="2" max="2" width="16.140625" style="0" customWidth="1"/>
    <col min="3" max="3" width="45.00390625" style="0" customWidth="1"/>
    <col min="4" max="4" width="9.7109375" style="0" customWidth="1"/>
    <col min="5" max="5" width="7.00390625" style="0" customWidth="1"/>
    <col min="6" max="6" width="10.7109375" style="5" customWidth="1"/>
    <col min="7" max="7" width="9.57421875" style="5" customWidth="1"/>
    <col min="8" max="8" width="12.57421875" style="0" customWidth="1"/>
    <col min="9" max="9" width="10.421875" style="0" customWidth="1"/>
    <col min="10" max="10" width="6.8515625" style="0" customWidth="1"/>
    <col min="11" max="11" width="12.57421875" style="0" customWidth="1"/>
    <col min="13" max="13" width="9.421875" style="0" bestFit="1" customWidth="1"/>
  </cols>
  <sheetData>
    <row r="1" spans="1:10" s="10" customFormat="1" ht="11.25">
      <c r="A1" s="10" t="s">
        <v>5</v>
      </c>
      <c r="F1" s="6"/>
      <c r="G1" s="6"/>
      <c r="J1" s="10" t="s">
        <v>182</v>
      </c>
    </row>
    <row r="2" spans="6:8" s="10" customFormat="1" ht="11.25">
      <c r="F2" s="6"/>
      <c r="G2" s="6"/>
      <c r="H2" s="95" t="s">
        <v>183</v>
      </c>
    </row>
    <row r="3" spans="1:12" ht="12.75" customHeight="1">
      <c r="A3" s="199" t="s">
        <v>129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38"/>
    </row>
    <row r="4" spans="1:11" ht="12.75" customHeight="1">
      <c r="A4" s="199" t="s">
        <v>117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</row>
    <row r="5" spans="1:8" ht="15.75" thickBot="1">
      <c r="A5" s="7"/>
      <c r="B5" s="7"/>
      <c r="C5" s="7"/>
      <c r="D5" s="7"/>
      <c r="E5" s="7"/>
      <c r="F5" s="8"/>
      <c r="H5" s="10" t="s">
        <v>128</v>
      </c>
    </row>
    <row r="6" spans="1:11" ht="12.75">
      <c r="A6" s="201" t="s">
        <v>9</v>
      </c>
      <c r="B6" s="203" t="s">
        <v>68</v>
      </c>
      <c r="C6" s="203" t="s">
        <v>69</v>
      </c>
      <c r="D6" s="203" t="s">
        <v>10</v>
      </c>
      <c r="E6" s="203" t="s">
        <v>11</v>
      </c>
      <c r="F6" s="203" t="s">
        <v>12</v>
      </c>
      <c r="G6" s="203" t="s">
        <v>13</v>
      </c>
      <c r="H6" s="203" t="s">
        <v>14</v>
      </c>
      <c r="I6" s="203" t="s">
        <v>15</v>
      </c>
      <c r="J6" s="203" t="s">
        <v>16</v>
      </c>
      <c r="K6" s="205" t="s">
        <v>2</v>
      </c>
    </row>
    <row r="7" spans="1:11" ht="13.5" thickBot="1">
      <c r="A7" s="202"/>
      <c r="B7" s="204"/>
      <c r="C7" s="204"/>
      <c r="D7" s="204"/>
      <c r="E7" s="204"/>
      <c r="F7" s="204"/>
      <c r="G7" s="204"/>
      <c r="H7" s="204"/>
      <c r="I7" s="204"/>
      <c r="J7" s="204"/>
      <c r="K7" s="206"/>
    </row>
    <row r="8" spans="1:11" ht="13.5" thickBot="1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</row>
    <row r="9" spans="1:11" ht="21" customHeight="1" thickBot="1">
      <c r="A9" s="207" t="s">
        <v>60</v>
      </c>
      <c r="B9" s="208"/>
      <c r="C9" s="208"/>
      <c r="D9" s="208"/>
      <c r="E9" s="208"/>
      <c r="F9" s="208"/>
      <c r="G9" s="208"/>
      <c r="H9" s="208"/>
      <c r="I9" s="208"/>
      <c r="J9" s="208"/>
      <c r="K9" s="209"/>
    </row>
    <row r="10" spans="1:11" s="14" customFormat="1" ht="12.75" customHeight="1" thickBot="1">
      <c r="A10" s="15"/>
      <c r="B10" s="16"/>
      <c r="C10" s="16"/>
      <c r="D10" s="17"/>
      <c r="E10" s="18"/>
      <c r="F10" s="19"/>
      <c r="G10" s="19"/>
      <c r="H10" s="11"/>
      <c r="I10" s="12"/>
      <c r="J10" s="13"/>
      <c r="K10" s="20"/>
    </row>
    <row r="11" spans="1:11" s="14" customFormat="1" ht="13.5" customHeight="1">
      <c r="A11" s="210" t="s">
        <v>130</v>
      </c>
      <c r="B11" s="211"/>
      <c r="C11" s="211"/>
      <c r="D11" s="211"/>
      <c r="E11" s="211"/>
      <c r="F11" s="44">
        <f>(SFR!F11+'N01'!F11+'N02'!F11+'N03'!F11+'N04'!F11+'N06'!F11+'N07'!F11+'N08'!F11+'N09'!F11+'N18'!F11+'GARAŻE N01'!F11+'GARAŻE N02'!F11+'GARAŻE N04'!F11+'GARAŻE N06'!F11+'DŹWIGI N01'!F11+'DŹWIGI N03'!F11+'DŹWIGI N04'!F11+'DŹWIGI N06'!F11+'DŹWIGI N07'!F11+'DŹWIGI N18'!F11)</f>
        <v>2358000</v>
      </c>
      <c r="G11" s="44">
        <f>(SFR!G11+'N01'!G11+'N02'!G11+'N03'!G11+'N04'!G11+'N06'!G11+'N07'!G11+'N08'!G11+'N09'!G11+'N18'!G11+'GARAŻE N01'!G11+'GARAŻE N02'!G11+'GARAŻE N04'!G11+'GARAŻE N06'!G11+'DŹWIGI N01'!G11+'DŹWIGI N03'!G11+'DŹWIGI N04'!G11+'DŹWIGI N06'!G11+'DŹWIGI N07'!G11+'DŹWIGI N18'!G11)</f>
        <v>0</v>
      </c>
      <c r="H11" s="212" t="s">
        <v>165</v>
      </c>
      <c r="I11" s="213"/>
      <c r="J11" s="213"/>
      <c r="K11" s="214"/>
    </row>
    <row r="12" spans="1:11" s="14" customFormat="1" ht="13.5" customHeight="1">
      <c r="A12" s="215" t="s">
        <v>67</v>
      </c>
      <c r="B12" s="216"/>
      <c r="C12" s="216"/>
      <c r="D12" s="216"/>
      <c r="E12" s="216"/>
      <c r="F12" s="41">
        <f>(SFR!F12+'N01'!F12+'N02'!F12+'N03'!F12+'N04'!F12+'N06'!F12+'N07'!F12+'N08'!F12+'N09'!F12+'N18'!F12+'GARAŻE N01'!F12+'GARAŻE N02'!F12+'GARAŻE N04'!F12+'GARAŻE N06'!F12+'DŹWIGI N01'!F12+'DŹWIGI N03'!F12+'DŹWIGI N04'!F12+'DŹWIGI N06'!F12+'DŹWIGI N07'!F12+'DŹWIGI N18'!F12)</f>
        <v>2069302.5119999999</v>
      </c>
      <c r="G12" s="41">
        <f>(SFR!G12+'N01'!G12+'N02'!G12+'N03'!G12+'N04'!G12+'N06'!G12+'N07'!G12+'N08'!G12+'N09'!G12+'N18'!G12+'GARAŻE N01'!G12+'GARAŻE N02'!G12+'GARAŻE N04'!G12+'GARAŻE N06'!G12+'DŹWIGI N01'!G12+'DŹWIGI N03'!G12+'DŹWIGI N04'!G12+'DŹWIGI N06'!G12+'DŹWIGI N07'!G12+'DŹWIGI N18'!G12)</f>
        <v>0</v>
      </c>
      <c r="H12" s="217"/>
      <c r="I12" s="218"/>
      <c r="J12" s="218"/>
      <c r="K12" s="54"/>
    </row>
    <row r="13" spans="1:11" s="40" customFormat="1" ht="12.75" customHeight="1">
      <c r="A13" s="219" t="s">
        <v>45</v>
      </c>
      <c r="B13" s="220"/>
      <c r="C13" s="220"/>
      <c r="D13" s="220"/>
      <c r="E13" s="220"/>
      <c r="F13" s="41">
        <f>(SFR!F13)</f>
        <v>179406.8</v>
      </c>
      <c r="G13" s="41">
        <f>(SFR!G13)</f>
        <v>0</v>
      </c>
      <c r="H13" s="217"/>
      <c r="I13" s="218"/>
      <c r="J13" s="218"/>
      <c r="K13" s="54"/>
    </row>
    <row r="14" spans="1:11" s="40" customFormat="1" ht="12.75" customHeight="1">
      <c r="A14" s="219" t="s">
        <v>126</v>
      </c>
      <c r="B14" s="220"/>
      <c r="C14" s="220"/>
      <c r="D14" s="220"/>
      <c r="E14" s="220"/>
      <c r="F14" s="41">
        <f>(SFR!F14+'N01'!F14+'N02'!F14+'N03'!F14+'N04'!F14+'N06'!F14+'N07'!F14+'N08'!F14+'N09'!F14+'N18'!F14+'GARAŻE N01'!F14+'GARAŻE N02'!F14+'GARAŻE N04'!F14+'GARAŻE N06'!F14+'DŹWIGI N01'!F14+'DŹWIGI N03'!F14+'DŹWIGI N04'!F14+'DŹWIGI N06'!F14+'DŹWIGI N07'!F14+'DŹWIGI N18'!F14)</f>
        <v>43440</v>
      </c>
      <c r="G14" s="41">
        <f>(SFR!G14+'N01'!G14+'N02'!G14+'N03'!G14+'N04'!G14+'N06'!G14+'N07'!G14+'N08'!G14+'N09'!G14+'N18'!G14+'GARAŻE N01'!G14+'GARAŻE N02'!G14+'GARAŻE N04'!G14+'GARAŻE N06'!G14+'DŹWIGI N01'!G14+'DŹWIGI N03'!G14+'DŹWIGI N04'!G14+'DŹWIGI N06'!G14+'DŹWIGI N07'!G14+'DŹWIGI N18'!G14)</f>
        <v>0</v>
      </c>
      <c r="H14" s="217"/>
      <c r="I14" s="218"/>
      <c r="J14" s="218"/>
      <c r="K14" s="54"/>
    </row>
    <row r="15" spans="1:11" s="14" customFormat="1" ht="13.5" customHeight="1">
      <c r="A15" s="215" t="s">
        <v>127</v>
      </c>
      <c r="B15" s="216"/>
      <c r="C15" s="216"/>
      <c r="D15" s="216"/>
      <c r="E15" s="216"/>
      <c r="F15" s="41">
        <f>(SFR!F15+'N01'!F15+'N02'!F15+'N03'!F15+'N04'!F15+'N06'!F15+'N07'!F15+'N08'!F15+'N09'!F15+'N18'!F15+'GARAŻE N01'!F15+'GARAŻE N02'!F15+'GARAŻE N04'!F15+'GARAŻE N06'!F15+'DŹWIGI N01'!F15+'DŹWIGI N03'!F15+'DŹWIGI N04'!F15+'DŹWIGI N06'!F15+'DŹWIGI N07'!F15+'DŹWIGI N18'!F15)</f>
        <v>1200000</v>
      </c>
      <c r="G15" s="41">
        <f>(SFR!G15+'N01'!G15+'N02'!G15+'N03'!G15+'N04'!G15+'N06'!G15+'N07'!G15+'N08'!G15+'N09'!G15+'N18'!G15+'GARAŻE N01'!G15+'GARAŻE N02'!G15+'GARAŻE N04'!G15+'GARAŻE N06'!G15+'DŹWIGI N01'!G15+'DŹWIGI N03'!G15+'DŹWIGI N04'!G15+'DŹWIGI N06'!G15+'DŹWIGI N07'!G15)</f>
        <v>0</v>
      </c>
      <c r="H15" s="221" t="s">
        <v>134</v>
      </c>
      <c r="I15" s="218"/>
      <c r="J15" s="218"/>
      <c r="K15" s="222"/>
    </row>
    <row r="16" spans="1:11" s="39" customFormat="1" ht="12.75" customHeight="1" thickBot="1">
      <c r="A16" s="238" t="s">
        <v>39</v>
      </c>
      <c r="B16" s="239"/>
      <c r="C16" s="239"/>
      <c r="D16" s="239"/>
      <c r="E16" s="239"/>
      <c r="F16" s="45">
        <f>F11+F12+F13+F14+F15</f>
        <v>5850149.312</v>
      </c>
      <c r="G16" s="45">
        <f>G11+G12+G13+G14+G15</f>
        <v>0</v>
      </c>
      <c r="H16" s="225"/>
      <c r="I16" s="226"/>
      <c r="J16" s="226"/>
      <c r="K16" s="55"/>
    </row>
    <row r="17" spans="1:11" s="86" customFormat="1" ht="13.5" customHeight="1" thickBot="1">
      <c r="A17" s="57"/>
      <c r="B17" s="57"/>
      <c r="C17" s="57"/>
      <c r="D17" s="57"/>
      <c r="E17" s="57"/>
      <c r="F17" s="58"/>
      <c r="G17" s="59"/>
      <c r="H17" s="60"/>
      <c r="I17" s="63"/>
      <c r="J17" s="63"/>
      <c r="K17" s="61"/>
    </row>
    <row r="18" spans="1:11" ht="12.75">
      <c r="A18" s="69" t="s">
        <v>32</v>
      </c>
      <c r="B18" s="123" t="s">
        <v>113</v>
      </c>
      <c r="C18" s="122" t="s">
        <v>114</v>
      </c>
      <c r="D18" s="71"/>
      <c r="E18" s="70"/>
      <c r="F18" s="44">
        <f>SFR!F30</f>
        <v>50000</v>
      </c>
      <c r="G18" s="44">
        <f>SFR!G30</f>
        <v>0</v>
      </c>
      <c r="H18" s="70"/>
      <c r="I18" s="70"/>
      <c r="J18" s="247"/>
      <c r="K18" s="248"/>
    </row>
    <row r="19" spans="1:11" ht="12.75">
      <c r="A19" s="73" t="s">
        <v>23</v>
      </c>
      <c r="B19" s="68" t="s">
        <v>66</v>
      </c>
      <c r="C19" s="51" t="s">
        <v>72</v>
      </c>
      <c r="D19" s="68"/>
      <c r="E19" s="51"/>
      <c r="F19" s="41">
        <f>'N01'!F30</f>
        <v>505000</v>
      </c>
      <c r="G19" s="41">
        <f>'N01'!G30</f>
        <v>0</v>
      </c>
      <c r="H19" s="51"/>
      <c r="I19" s="51"/>
      <c r="J19" s="236"/>
      <c r="K19" s="237"/>
    </row>
    <row r="20" spans="1:11" ht="12.75">
      <c r="A20" s="73" t="s">
        <v>24</v>
      </c>
      <c r="B20" s="68" t="s">
        <v>66</v>
      </c>
      <c r="C20" s="51" t="s">
        <v>71</v>
      </c>
      <c r="D20" s="68"/>
      <c r="E20" s="51"/>
      <c r="F20" s="41">
        <f>'N02'!F30</f>
        <v>120000</v>
      </c>
      <c r="G20" s="41">
        <f>'N02'!G30</f>
        <v>0</v>
      </c>
      <c r="H20" s="51"/>
      <c r="I20" s="51"/>
      <c r="J20" s="236"/>
      <c r="K20" s="237"/>
    </row>
    <row r="21" spans="1:11" ht="12.75">
      <c r="A21" s="73" t="s">
        <v>26</v>
      </c>
      <c r="B21" s="68" t="s">
        <v>66</v>
      </c>
      <c r="C21" s="51" t="s">
        <v>18</v>
      </c>
      <c r="D21" s="68"/>
      <c r="E21" s="51"/>
      <c r="F21" s="41">
        <f>'N03'!F30</f>
        <v>358900</v>
      </c>
      <c r="G21" s="41">
        <f>'N03'!G30</f>
        <v>0</v>
      </c>
      <c r="H21" s="51"/>
      <c r="I21" s="51"/>
      <c r="J21" s="236"/>
      <c r="K21" s="237"/>
    </row>
    <row r="22" spans="1:11" ht="12.75">
      <c r="A22" s="73" t="s">
        <v>25</v>
      </c>
      <c r="B22" s="68" t="s">
        <v>66</v>
      </c>
      <c r="C22" s="51" t="s">
        <v>70</v>
      </c>
      <c r="D22" s="68"/>
      <c r="E22" s="51"/>
      <c r="F22" s="41">
        <f>'N04'!F30</f>
        <v>502725</v>
      </c>
      <c r="G22" s="41">
        <f>'N04'!G30</f>
        <v>0</v>
      </c>
      <c r="H22" s="51"/>
      <c r="I22" s="51"/>
      <c r="J22" s="236"/>
      <c r="K22" s="237"/>
    </row>
    <row r="23" spans="1:11" ht="12.75">
      <c r="A23" s="73" t="s">
        <v>61</v>
      </c>
      <c r="B23" s="68" t="s">
        <v>66</v>
      </c>
      <c r="C23" s="51" t="s">
        <v>76</v>
      </c>
      <c r="D23" s="68"/>
      <c r="E23" s="51"/>
      <c r="F23" s="41">
        <f>'N06'!F30</f>
        <v>394900</v>
      </c>
      <c r="G23" s="41">
        <f>'N06'!G30</f>
        <v>0</v>
      </c>
      <c r="H23" s="51"/>
      <c r="I23" s="51"/>
      <c r="J23" s="236"/>
      <c r="K23" s="237"/>
    </row>
    <row r="24" spans="1:11" ht="12.75">
      <c r="A24" s="73" t="s">
        <v>62</v>
      </c>
      <c r="B24" s="68" t="s">
        <v>66</v>
      </c>
      <c r="C24" s="51" t="s">
        <v>22</v>
      </c>
      <c r="D24" s="68"/>
      <c r="E24" s="51"/>
      <c r="F24" s="41">
        <f>'N07'!F30</f>
        <v>30000</v>
      </c>
      <c r="G24" s="41">
        <f>'N07'!G30</f>
        <v>0</v>
      </c>
      <c r="H24" s="51"/>
      <c r="I24" s="51"/>
      <c r="J24" s="236"/>
      <c r="K24" s="237"/>
    </row>
    <row r="25" spans="1:11" ht="12.75">
      <c r="A25" s="73" t="s">
        <v>34</v>
      </c>
      <c r="B25" s="68" t="s">
        <v>66</v>
      </c>
      <c r="C25" s="22" t="s">
        <v>73</v>
      </c>
      <c r="D25" s="68"/>
      <c r="E25" s="51"/>
      <c r="F25" s="41">
        <f>'N08'!F30</f>
        <v>373000</v>
      </c>
      <c r="G25" s="41">
        <f>'N08'!G30</f>
        <v>0</v>
      </c>
      <c r="H25" s="51"/>
      <c r="I25" s="51"/>
      <c r="J25" s="236"/>
      <c r="K25" s="237"/>
    </row>
    <row r="26" spans="1:11" ht="12.75">
      <c r="A26" s="73" t="s">
        <v>63</v>
      </c>
      <c r="B26" s="68" t="s">
        <v>66</v>
      </c>
      <c r="C26" s="22" t="s">
        <v>74</v>
      </c>
      <c r="D26" s="68"/>
      <c r="E26" s="51"/>
      <c r="F26" s="41">
        <f>'N09'!F30</f>
        <v>60000</v>
      </c>
      <c r="G26" s="41">
        <f>'N09'!G30</f>
        <v>0</v>
      </c>
      <c r="H26" s="51"/>
      <c r="I26" s="51"/>
      <c r="J26" s="236"/>
      <c r="K26" s="237"/>
    </row>
    <row r="27" spans="1:11" ht="12.75">
      <c r="A27" s="73" t="s">
        <v>35</v>
      </c>
      <c r="B27" s="124" t="s">
        <v>66</v>
      </c>
      <c r="C27" s="51" t="s">
        <v>19</v>
      </c>
      <c r="D27" s="68"/>
      <c r="E27" s="51"/>
      <c r="F27" s="41">
        <f>'N18'!F30</f>
        <v>300000</v>
      </c>
      <c r="G27" s="41">
        <f>'N18'!G30</f>
        <v>0</v>
      </c>
      <c r="H27" s="51"/>
      <c r="I27" s="51"/>
      <c r="J27" s="236"/>
      <c r="K27" s="237"/>
    </row>
    <row r="28" spans="1:11" ht="12.75">
      <c r="A28" s="73" t="s">
        <v>23</v>
      </c>
      <c r="B28" s="68" t="s">
        <v>64</v>
      </c>
      <c r="C28" s="51" t="s">
        <v>122</v>
      </c>
      <c r="D28" s="68"/>
      <c r="E28" s="51"/>
      <c r="F28" s="41">
        <f>'GARAŻE N01'!F30</f>
        <v>5000</v>
      </c>
      <c r="G28" s="41">
        <f>'GARAŻE N01'!G30</f>
        <v>0</v>
      </c>
      <c r="H28" s="51"/>
      <c r="I28" s="51"/>
      <c r="J28" s="236"/>
      <c r="K28" s="237"/>
    </row>
    <row r="29" spans="1:11" ht="12.75">
      <c r="A29" s="73" t="s">
        <v>24</v>
      </c>
      <c r="B29" s="68" t="s">
        <v>64</v>
      </c>
      <c r="C29" s="51" t="s">
        <v>77</v>
      </c>
      <c r="D29" s="68"/>
      <c r="E29" s="51"/>
      <c r="F29" s="41">
        <f>'GARAŻE N02'!F30</f>
        <v>5000</v>
      </c>
      <c r="G29" s="41">
        <f>'GARAŻE N02'!G30</f>
        <v>0</v>
      </c>
      <c r="H29" s="51"/>
      <c r="I29" s="51"/>
      <c r="J29" s="236"/>
      <c r="K29" s="237"/>
    </row>
    <row r="30" spans="1:11" ht="12.75">
      <c r="A30" s="73" t="s">
        <v>25</v>
      </c>
      <c r="B30" s="68" t="s">
        <v>64</v>
      </c>
      <c r="C30" s="51" t="s">
        <v>123</v>
      </c>
      <c r="D30" s="68"/>
      <c r="E30" s="51"/>
      <c r="F30" s="41">
        <f>'GARAŻE N04'!F30</f>
        <v>5000</v>
      </c>
      <c r="G30" s="41">
        <f>'GARAŻE N04'!G30</f>
        <v>0</v>
      </c>
      <c r="H30" s="51"/>
      <c r="I30" s="51"/>
      <c r="J30" s="236"/>
      <c r="K30" s="237"/>
    </row>
    <row r="31" spans="1:11" ht="12.75">
      <c r="A31" s="73" t="s">
        <v>61</v>
      </c>
      <c r="B31" s="68" t="s">
        <v>64</v>
      </c>
      <c r="C31" s="51" t="s">
        <v>76</v>
      </c>
      <c r="D31" s="68"/>
      <c r="E31" s="51"/>
      <c r="F31" s="41">
        <f>'GARAŻE N06'!F30</f>
        <v>10000</v>
      </c>
      <c r="G31" s="41">
        <f>'GARAŻE N06'!G30</f>
        <v>0</v>
      </c>
      <c r="H31" s="51"/>
      <c r="I31" s="51"/>
      <c r="J31" s="236"/>
      <c r="K31" s="237"/>
    </row>
    <row r="32" spans="1:11" ht="12.75">
      <c r="A32" s="73" t="s">
        <v>23</v>
      </c>
      <c r="B32" s="68" t="s">
        <v>65</v>
      </c>
      <c r="C32" s="51" t="s">
        <v>75</v>
      </c>
      <c r="D32" s="68"/>
      <c r="E32" s="51"/>
      <c r="F32" s="41">
        <f>'DŹWIGI N01'!F30</f>
        <v>570000</v>
      </c>
      <c r="G32" s="41">
        <f>'DŹWIGI N01'!G30</f>
        <v>0</v>
      </c>
      <c r="H32" s="51"/>
      <c r="I32" s="51"/>
      <c r="J32" s="236"/>
      <c r="K32" s="237"/>
    </row>
    <row r="33" spans="1:11" ht="12.75">
      <c r="A33" s="73" t="s">
        <v>26</v>
      </c>
      <c r="B33" s="68" t="s">
        <v>65</v>
      </c>
      <c r="C33" s="51" t="s">
        <v>18</v>
      </c>
      <c r="D33" s="68"/>
      <c r="E33" s="51"/>
      <c r="F33" s="41">
        <f>'DŹWIGI N03'!F30</f>
        <v>290000</v>
      </c>
      <c r="G33" s="41">
        <f>'DŹWIGI N03'!G30</f>
        <v>0</v>
      </c>
      <c r="H33" s="51"/>
      <c r="I33" s="51"/>
      <c r="J33" s="236"/>
      <c r="K33" s="237"/>
    </row>
    <row r="34" spans="1:11" ht="12.75">
      <c r="A34" s="73" t="s">
        <v>25</v>
      </c>
      <c r="B34" s="68" t="s">
        <v>65</v>
      </c>
      <c r="C34" s="51" t="s">
        <v>33</v>
      </c>
      <c r="D34" s="68"/>
      <c r="E34" s="51"/>
      <c r="F34" s="41">
        <f>'DŹWIGI N04'!F30</f>
        <v>290000</v>
      </c>
      <c r="G34" s="41">
        <f>'DŹWIGI N04'!G30</f>
        <v>0</v>
      </c>
      <c r="H34" s="51"/>
      <c r="I34" s="51"/>
      <c r="J34" s="236"/>
      <c r="K34" s="237"/>
    </row>
    <row r="35" spans="1:11" ht="12.75">
      <c r="A35" s="73" t="s">
        <v>61</v>
      </c>
      <c r="B35" s="68" t="s">
        <v>65</v>
      </c>
      <c r="C35" s="51" t="s">
        <v>76</v>
      </c>
      <c r="D35" s="68"/>
      <c r="E35" s="51"/>
      <c r="F35" s="41">
        <f>'DŹWIGI N06'!F30</f>
        <v>25000</v>
      </c>
      <c r="G35" s="41">
        <f>'DŹWIGI N06'!G30</f>
        <v>0</v>
      </c>
      <c r="H35" s="51"/>
      <c r="I35" s="51"/>
      <c r="J35" s="236"/>
      <c r="K35" s="237"/>
    </row>
    <row r="36" spans="1:11" ht="12.75">
      <c r="A36" s="135" t="s">
        <v>62</v>
      </c>
      <c r="B36" s="127" t="s">
        <v>65</v>
      </c>
      <c r="C36" s="52" t="s">
        <v>22</v>
      </c>
      <c r="D36" s="127"/>
      <c r="E36" s="52"/>
      <c r="F36" s="117">
        <f>'DŹWIGI N07'!F30</f>
        <v>290000</v>
      </c>
      <c r="G36" s="117">
        <f>'DŹWIGI N07'!G30</f>
        <v>0</v>
      </c>
      <c r="H36" s="52"/>
      <c r="I36" s="52"/>
      <c r="J36" s="251"/>
      <c r="K36" s="252"/>
    </row>
    <row r="37" spans="1:11" ht="13.5" thickBot="1">
      <c r="A37" s="74" t="s">
        <v>35</v>
      </c>
      <c r="B37" s="76" t="s">
        <v>65</v>
      </c>
      <c r="C37" s="75" t="s">
        <v>19</v>
      </c>
      <c r="D37" s="76"/>
      <c r="E37" s="75"/>
      <c r="F37" s="45">
        <f>'DŹWIGI N18'!F30</f>
        <v>290000</v>
      </c>
      <c r="G37" s="45">
        <f>'DŹWIGI N18'!G30</f>
        <v>0</v>
      </c>
      <c r="H37" s="75"/>
      <c r="I37" s="75"/>
      <c r="J37" s="249"/>
      <c r="K37" s="250"/>
    </row>
    <row r="38" spans="1:11" ht="13.5" thickBot="1">
      <c r="A38" s="79"/>
      <c r="B38" s="80"/>
      <c r="C38" s="43"/>
      <c r="D38" s="81"/>
      <c r="E38" s="21"/>
      <c r="F38" s="77"/>
      <c r="G38" s="36"/>
      <c r="H38" s="21"/>
      <c r="I38" s="21"/>
      <c r="J38" s="81"/>
      <c r="K38" s="47"/>
    </row>
    <row r="39" spans="1:11" s="14" customFormat="1" ht="13.5" customHeight="1">
      <c r="A39" s="210" t="s">
        <v>38</v>
      </c>
      <c r="B39" s="211"/>
      <c r="C39" s="211"/>
      <c r="D39" s="211"/>
      <c r="E39" s="211"/>
      <c r="F39" s="44">
        <f>(SFR!F30+'N01'!F30+'N02'!F30+'N03'!F30+'N04'!F30+'N06'!F30+'N07'!F30+'N08'!F30+'N09'!F30+'N18'!F30+'GARAŻE N01'!F30+'GARAŻE N02'!F30+'GARAŻE N04'!F30+'GARAŻE N06'!F30+'DŹWIGI N01'!F30+'DŹWIGI N03'!F30+'DŹWIGI N04'!F30+'DŹWIGI N06'!F30+'DŹWIGI N07'!F30+'DŹWIGI N18'!F30)</f>
        <v>4474525</v>
      </c>
      <c r="G39" s="44">
        <f>(SFR!G30+'N01'!G30+'N02'!G30+'N03'!G30+'N04'!G30+'N06'!G30+'N07'!G30+'N08'!G30+'N09'!G30+'N18'!G30+'GARAŻE N01'!G30+'GARAŻE N02'!G30+'GARAŻE N04'!G30+'GARAŻE N06'!G30+'DŹWIGI N01'!G30+'DŹWIGI N03'!G30+'DŹWIGI N04'!G30+'DŹWIGI N06'!G30+'DŹWIGI N07'!G30+'DŹWIGI N18'!G30)</f>
        <v>0</v>
      </c>
      <c r="H39" s="227"/>
      <c r="I39" s="228"/>
      <c r="J39" s="228"/>
      <c r="K39" s="94"/>
    </row>
    <row r="40" spans="1:11" s="14" customFormat="1" ht="13.5" customHeight="1">
      <c r="A40" s="112"/>
      <c r="B40" s="229" t="s">
        <v>21</v>
      </c>
      <c r="C40" s="230"/>
      <c r="D40" s="231"/>
      <c r="E40" s="232"/>
      <c r="F40" s="113"/>
      <c r="G40" s="113"/>
      <c r="H40" s="233"/>
      <c r="I40" s="234"/>
      <c r="J40" s="234"/>
      <c r="K40" s="53"/>
    </row>
    <row r="41" spans="1:11" s="14" customFormat="1" ht="13.5" customHeight="1">
      <c r="A41" s="112"/>
      <c r="B41" s="229" t="s">
        <v>86</v>
      </c>
      <c r="C41" s="235"/>
      <c r="D41" s="231"/>
      <c r="E41" s="232"/>
      <c r="F41" s="151"/>
      <c r="G41" s="151"/>
      <c r="H41" s="217"/>
      <c r="I41" s="230"/>
      <c r="J41" s="230"/>
      <c r="K41" s="54"/>
    </row>
    <row r="42" spans="1:11" s="14" customFormat="1" ht="13.5" customHeight="1">
      <c r="A42" s="115"/>
      <c r="B42" s="229" t="s">
        <v>4</v>
      </c>
      <c r="C42" s="244"/>
      <c r="D42" s="231"/>
      <c r="E42" s="232"/>
      <c r="F42" s="152">
        <f>(SFR!F33+'N01'!F33+'N02'!F33+'N03'!F33+'N04'!F33+'N06'!F33+'N07'!F33+'N08'!F33+'N09'!F33+'N18'!F33+'GARAŻE N01'!F33+'GARAŻE N02'!F33+'GARAŻE N04'!F33+'GARAŻE N06'!F33+'DŹWIGI N01'!F33+'DŹWIGI N03'!F33+'DŹWIGI N04'!F33+'DŹWIGI N06'!F33+'DŹWIGI N07'!F33+'DŹWIGI N18'!F33)</f>
        <v>305000</v>
      </c>
      <c r="G42" s="152">
        <f>(SFR!G33+'N01'!G33+'N02'!G33+'N03'!G33+'N04'!G33+'N06'!G33+'N07'!G33+'N08'!G33+'N09'!G33+'N18'!G33+'GARAŻE N01'!G33+'GARAŻE N02'!G33+'GARAŻE N04'!G33+'GARAŻE N06'!G33+'DŹWIGI N01'!G33+'DŹWIGI N03'!G33+'DŹWIGI N04'!G33+'DŹWIGI N06'!G33+'DŹWIGI N07'!G33+'DŹWIGI N18'!G33)</f>
        <v>0</v>
      </c>
      <c r="H42" s="245"/>
      <c r="I42" s="246"/>
      <c r="J42" s="246"/>
      <c r="K42" s="56"/>
    </row>
    <row r="43" spans="1:11" s="14" customFormat="1" ht="13.5" customHeight="1">
      <c r="A43" s="115"/>
      <c r="B43" s="242" t="s">
        <v>3</v>
      </c>
      <c r="C43" s="242"/>
      <c r="D43" s="243"/>
      <c r="E43" s="243"/>
      <c r="F43" s="42">
        <f>F39-F41-F42</f>
        <v>4169525</v>
      </c>
      <c r="G43" s="42">
        <f>G39-G41-G42</f>
        <v>0</v>
      </c>
      <c r="H43" s="240"/>
      <c r="I43" s="241"/>
      <c r="J43" s="241"/>
      <c r="K43" s="35"/>
    </row>
    <row r="44" spans="1:11" s="14" customFormat="1" ht="13.5" customHeight="1" thickBot="1">
      <c r="A44" s="223" t="s">
        <v>131</v>
      </c>
      <c r="B44" s="224"/>
      <c r="C44" s="224"/>
      <c r="D44" s="224"/>
      <c r="E44" s="224"/>
      <c r="F44" s="46">
        <f>F16-F39</f>
        <v>1375624.312</v>
      </c>
      <c r="G44" s="46">
        <f>G16-G39</f>
        <v>0</v>
      </c>
      <c r="H44" s="225"/>
      <c r="I44" s="226"/>
      <c r="J44" s="226"/>
      <c r="K44" s="55"/>
    </row>
    <row r="45" ht="12.75">
      <c r="K45" s="153"/>
    </row>
    <row r="46" spans="3:11" ht="12.75">
      <c r="C46" t="s">
        <v>86</v>
      </c>
      <c r="K46" s="153" t="s">
        <v>89</v>
      </c>
    </row>
    <row r="47" ht="12.75">
      <c r="K47" s="1"/>
    </row>
    <row r="48" ht="12.75">
      <c r="K48" s="1"/>
    </row>
    <row r="49" ht="12.75">
      <c r="K49" s="1"/>
    </row>
    <row r="50" ht="12.75">
      <c r="K50" s="1"/>
    </row>
    <row r="51" ht="12.75">
      <c r="K51" s="1"/>
    </row>
    <row r="52" ht="12.75">
      <c r="K52" s="1"/>
    </row>
    <row r="53" ht="12.75">
      <c r="K53" s="1"/>
    </row>
    <row r="54" ht="12.75">
      <c r="K54" s="1"/>
    </row>
    <row r="55" ht="12.75">
      <c r="K55" s="1"/>
    </row>
    <row r="56" ht="12.75">
      <c r="K56" s="1"/>
    </row>
    <row r="57" ht="12.75">
      <c r="K57" s="1"/>
    </row>
    <row r="58" ht="12.75">
      <c r="K58" s="1"/>
    </row>
    <row r="59" ht="12.75">
      <c r="K59" s="1"/>
    </row>
    <row r="60" ht="12.75">
      <c r="K60" s="1"/>
    </row>
    <row r="61" ht="12.75">
      <c r="K61" s="1"/>
    </row>
    <row r="62" ht="12.75">
      <c r="K62" s="1"/>
    </row>
    <row r="63" ht="12.75">
      <c r="K63" s="1"/>
    </row>
    <row r="64" ht="12.75">
      <c r="K64" s="1"/>
    </row>
    <row r="65" ht="12.75">
      <c r="K65" s="1"/>
    </row>
  </sheetData>
  <sheetProtection/>
  <mergeCells count="58">
    <mergeCell ref="J34:K34"/>
    <mergeCell ref="J35:K35"/>
    <mergeCell ref="J37:K37"/>
    <mergeCell ref="J30:K30"/>
    <mergeCell ref="J31:K31"/>
    <mergeCell ref="J32:K32"/>
    <mergeCell ref="J33:K33"/>
    <mergeCell ref="J36:K36"/>
    <mergeCell ref="J21:K21"/>
    <mergeCell ref="J19:K19"/>
    <mergeCell ref="J18:K18"/>
    <mergeCell ref="J28:K28"/>
    <mergeCell ref="J22:K22"/>
    <mergeCell ref="J26:K26"/>
    <mergeCell ref="J25:K25"/>
    <mergeCell ref="J24:K24"/>
    <mergeCell ref="J23:K23"/>
    <mergeCell ref="J29:K29"/>
    <mergeCell ref="A16:E16"/>
    <mergeCell ref="H16:J16"/>
    <mergeCell ref="H43:J43"/>
    <mergeCell ref="H41:J41"/>
    <mergeCell ref="B43:E43"/>
    <mergeCell ref="J20:K20"/>
    <mergeCell ref="J27:K27"/>
    <mergeCell ref="B42:E42"/>
    <mergeCell ref="H42:J42"/>
    <mergeCell ref="A44:E44"/>
    <mergeCell ref="H44:J44"/>
    <mergeCell ref="A39:E39"/>
    <mergeCell ref="H39:J39"/>
    <mergeCell ref="B40:E40"/>
    <mergeCell ref="H40:J40"/>
    <mergeCell ref="B41:E41"/>
    <mergeCell ref="A12:E12"/>
    <mergeCell ref="H12:J12"/>
    <mergeCell ref="A15:E15"/>
    <mergeCell ref="A13:E13"/>
    <mergeCell ref="H13:J13"/>
    <mergeCell ref="A14:E14"/>
    <mergeCell ref="H14:J14"/>
    <mergeCell ref="H15:K15"/>
    <mergeCell ref="I6:I7"/>
    <mergeCell ref="J6:J7"/>
    <mergeCell ref="K6:K7"/>
    <mergeCell ref="A9:K9"/>
    <mergeCell ref="A11:E11"/>
    <mergeCell ref="H11:K11"/>
    <mergeCell ref="A3:K3"/>
    <mergeCell ref="A4:K4"/>
    <mergeCell ref="A6:A7"/>
    <mergeCell ref="B6:B7"/>
    <mergeCell ref="C6:C7"/>
    <mergeCell ref="D6:D7"/>
    <mergeCell ref="E6:E7"/>
    <mergeCell ref="F6:F7"/>
    <mergeCell ref="G6:G7"/>
    <mergeCell ref="H6:H7"/>
  </mergeCells>
  <printOptions horizontalCentered="1"/>
  <pageMargins left="0" right="0" top="0" bottom="0" header="0" footer="0"/>
  <pageSetup horizontalDpi="600" verticalDpi="600" orientation="landscape" paperSize="9" scale="95" r:id="rId1"/>
  <headerFooter alignWithMargins="0">
    <oddFooter>&amp;CStrona &amp;P z &amp;N</oddFooter>
  </headerFooter>
  <colBreaks count="1" manualBreakCount="1">
    <brk id="11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L58"/>
  <sheetViews>
    <sheetView zoomScale="150" zoomScaleNormal="150" zoomScalePageLayoutView="0" workbookViewId="0" topLeftCell="A1">
      <selection activeCell="A1" sqref="A1:K2"/>
    </sheetView>
  </sheetViews>
  <sheetFormatPr defaultColWidth="9.140625" defaultRowHeight="12.75"/>
  <cols>
    <col min="1" max="1" width="3.7109375" style="0" customWidth="1"/>
    <col min="2" max="2" width="16.140625" style="0" customWidth="1"/>
    <col min="3" max="3" width="33.7109375" style="0" customWidth="1"/>
    <col min="4" max="4" width="9.7109375" style="0" customWidth="1"/>
    <col min="5" max="5" width="7.00390625" style="0" customWidth="1"/>
    <col min="6" max="6" width="10.7109375" style="5" customWidth="1"/>
    <col min="7" max="7" width="9.57421875" style="136" customWidth="1"/>
    <col min="8" max="8" width="12.57421875" style="0" customWidth="1"/>
    <col min="9" max="9" width="10.421875" style="0" customWidth="1"/>
    <col min="10" max="10" width="6.8515625" style="0" customWidth="1"/>
    <col min="11" max="11" width="12.57421875" style="0" customWidth="1"/>
    <col min="13" max="13" width="9.421875" style="0" bestFit="1" customWidth="1"/>
  </cols>
  <sheetData>
    <row r="1" spans="1:11" s="9" customFormat="1" ht="11.25">
      <c r="A1" s="10" t="s">
        <v>5</v>
      </c>
      <c r="B1" s="10"/>
      <c r="C1" s="10"/>
      <c r="D1" s="10"/>
      <c r="E1" s="10"/>
      <c r="F1" s="6"/>
      <c r="G1" s="6"/>
      <c r="H1" s="10"/>
      <c r="I1" s="10"/>
      <c r="J1" s="10" t="s">
        <v>182</v>
      </c>
      <c r="K1" s="10"/>
    </row>
    <row r="2" spans="1:11" s="9" customFormat="1" ht="11.25">
      <c r="A2" s="10"/>
      <c r="B2" s="10"/>
      <c r="C2" s="10"/>
      <c r="D2" s="10"/>
      <c r="E2" s="10"/>
      <c r="F2" s="6"/>
      <c r="G2" s="6"/>
      <c r="H2" s="95" t="s">
        <v>183</v>
      </c>
      <c r="I2" s="10"/>
      <c r="J2" s="10"/>
      <c r="K2" s="10"/>
    </row>
    <row r="3" spans="1:12" ht="12.75" customHeight="1">
      <c r="A3" s="199" t="s">
        <v>129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38"/>
    </row>
    <row r="4" spans="1:11" ht="12.75" customHeight="1">
      <c r="A4" s="199" t="s">
        <v>117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</row>
    <row r="5" spans="1:6" ht="15.75" thickBot="1">
      <c r="A5" s="7"/>
      <c r="B5" s="7"/>
      <c r="C5" s="7"/>
      <c r="D5" s="7"/>
      <c r="E5" s="7"/>
      <c r="F5" s="8"/>
    </row>
    <row r="6" spans="1:11" ht="12.75">
      <c r="A6" s="201" t="s">
        <v>9</v>
      </c>
      <c r="B6" s="203" t="s">
        <v>0</v>
      </c>
      <c r="C6" s="203" t="s">
        <v>1</v>
      </c>
      <c r="D6" s="203" t="s">
        <v>10</v>
      </c>
      <c r="E6" s="203" t="s">
        <v>11</v>
      </c>
      <c r="F6" s="203" t="s">
        <v>12</v>
      </c>
      <c r="G6" s="253" t="s">
        <v>13</v>
      </c>
      <c r="H6" s="203" t="s">
        <v>14</v>
      </c>
      <c r="I6" s="203" t="s">
        <v>15</v>
      </c>
      <c r="J6" s="203" t="s">
        <v>16</v>
      </c>
      <c r="K6" s="205" t="s">
        <v>2</v>
      </c>
    </row>
    <row r="7" spans="1:11" ht="13.5" thickBot="1">
      <c r="A7" s="202"/>
      <c r="B7" s="204"/>
      <c r="C7" s="204"/>
      <c r="D7" s="204"/>
      <c r="E7" s="204"/>
      <c r="F7" s="204"/>
      <c r="G7" s="254"/>
      <c r="H7" s="204"/>
      <c r="I7" s="204"/>
      <c r="J7" s="204"/>
      <c r="K7" s="206"/>
    </row>
    <row r="8" spans="1:11" ht="13.5" thickBot="1">
      <c r="A8" s="37"/>
      <c r="B8" s="37"/>
      <c r="C8" s="37"/>
      <c r="D8" s="37"/>
      <c r="E8" s="37"/>
      <c r="F8" s="37"/>
      <c r="G8" s="137"/>
      <c r="H8" s="37"/>
      <c r="I8" s="37"/>
      <c r="J8" s="37"/>
      <c r="K8" s="37"/>
    </row>
    <row r="9" spans="1:11" ht="21" customHeight="1" thickBot="1">
      <c r="A9" s="207" t="s">
        <v>53</v>
      </c>
      <c r="B9" s="208"/>
      <c r="C9" s="208"/>
      <c r="D9" s="208"/>
      <c r="E9" s="208"/>
      <c r="F9" s="208"/>
      <c r="G9" s="208"/>
      <c r="H9" s="208"/>
      <c r="I9" s="208"/>
      <c r="J9" s="208"/>
      <c r="K9" s="209"/>
    </row>
    <row r="10" spans="1:11" s="14" customFormat="1" ht="12.75" customHeight="1" thickBot="1">
      <c r="A10" s="15"/>
      <c r="B10" s="16"/>
      <c r="C10" s="16" t="s">
        <v>17</v>
      </c>
      <c r="D10" s="17">
        <v>3673.8</v>
      </c>
      <c r="E10" s="18" t="s">
        <v>6</v>
      </c>
      <c r="F10" s="19"/>
      <c r="G10" s="138"/>
      <c r="H10" s="11" t="s">
        <v>8</v>
      </c>
      <c r="I10" s="12">
        <v>1.5</v>
      </c>
      <c r="J10" s="13" t="s">
        <v>7</v>
      </c>
      <c r="K10" s="20"/>
    </row>
    <row r="11" spans="1:11" s="14" customFormat="1" ht="13.5" customHeight="1">
      <c r="A11" s="210" t="s">
        <v>130</v>
      </c>
      <c r="B11" s="211"/>
      <c r="C11" s="211"/>
      <c r="D11" s="211"/>
      <c r="E11" s="211"/>
      <c r="F11" s="44">
        <v>-50000</v>
      </c>
      <c r="G11" s="44"/>
      <c r="H11" s="212" t="s">
        <v>170</v>
      </c>
      <c r="I11" s="228"/>
      <c r="J11" s="228"/>
      <c r="K11" s="255"/>
    </row>
    <row r="12" spans="1:11" s="14" customFormat="1" ht="13.5" customHeight="1">
      <c r="A12" s="215" t="s">
        <v>28</v>
      </c>
      <c r="B12" s="216"/>
      <c r="C12" s="216"/>
      <c r="D12" s="216"/>
      <c r="E12" s="216"/>
      <c r="F12" s="41">
        <f>D10*I10*12</f>
        <v>66128.40000000001</v>
      </c>
      <c r="G12" s="41"/>
      <c r="H12" s="217"/>
      <c r="I12" s="218"/>
      <c r="J12" s="218"/>
      <c r="K12" s="54"/>
    </row>
    <row r="13" spans="1:11" s="14" customFormat="1" ht="13.5" customHeight="1">
      <c r="A13" s="215" t="s">
        <v>36</v>
      </c>
      <c r="B13" s="216"/>
      <c r="C13" s="216"/>
      <c r="D13" s="216"/>
      <c r="E13" s="216"/>
      <c r="F13" s="41">
        <f>-(D10*12*0)</f>
        <v>0</v>
      </c>
      <c r="G13" s="41"/>
      <c r="H13" s="217"/>
      <c r="I13" s="218"/>
      <c r="J13" s="218"/>
      <c r="K13" s="54"/>
    </row>
    <row r="14" spans="1:11" s="40" customFormat="1" ht="12.75" customHeight="1">
      <c r="A14" s="219" t="s">
        <v>40</v>
      </c>
      <c r="B14" s="220"/>
      <c r="C14" s="220"/>
      <c r="D14" s="220"/>
      <c r="E14" s="220"/>
      <c r="F14" s="41">
        <v>0</v>
      </c>
      <c r="G14" s="41"/>
      <c r="H14" s="217"/>
      <c r="I14" s="218"/>
      <c r="J14" s="218"/>
      <c r="K14" s="54"/>
    </row>
    <row r="15" spans="1:11" s="14" customFormat="1" ht="13.5" customHeight="1">
      <c r="A15" s="215" t="s">
        <v>84</v>
      </c>
      <c r="B15" s="216"/>
      <c r="C15" s="216"/>
      <c r="D15" s="216"/>
      <c r="E15" s="216"/>
      <c r="F15" s="41">
        <v>0</v>
      </c>
      <c r="G15" s="41"/>
      <c r="H15" s="217"/>
      <c r="I15" s="218"/>
      <c r="J15" s="218"/>
      <c r="K15" s="54"/>
    </row>
    <row r="16" spans="1:11" s="39" customFormat="1" ht="12.75" customHeight="1" thickBot="1">
      <c r="A16" s="238" t="s">
        <v>125</v>
      </c>
      <c r="B16" s="239"/>
      <c r="C16" s="239"/>
      <c r="D16" s="239"/>
      <c r="E16" s="239"/>
      <c r="F16" s="45">
        <f>F11+F12+F13+F14+F15</f>
        <v>16128.400000000009</v>
      </c>
      <c r="G16" s="45"/>
      <c r="H16" s="225"/>
      <c r="I16" s="226"/>
      <c r="J16" s="226"/>
      <c r="K16" s="55"/>
    </row>
    <row r="17" spans="1:11" s="86" customFormat="1" ht="13.5" customHeight="1" thickBot="1">
      <c r="A17" s="57"/>
      <c r="B17" s="57"/>
      <c r="C17" s="57"/>
      <c r="D17" s="57"/>
      <c r="E17" s="57"/>
      <c r="F17" s="58"/>
      <c r="G17" s="58"/>
      <c r="H17" s="60"/>
      <c r="I17" s="63"/>
      <c r="J17" s="63"/>
      <c r="K17" s="61"/>
    </row>
    <row r="18" spans="1:11" ht="12.75">
      <c r="A18" s="120">
        <v>1</v>
      </c>
      <c r="B18" s="88" t="s">
        <v>88</v>
      </c>
      <c r="C18" s="88" t="s">
        <v>150</v>
      </c>
      <c r="D18" s="92" t="s">
        <v>149</v>
      </c>
      <c r="E18" s="92"/>
      <c r="F18" s="98">
        <v>50000</v>
      </c>
      <c r="G18" s="98"/>
      <c r="H18" s="90">
        <v>2016</v>
      </c>
      <c r="I18" s="92"/>
      <c r="J18" s="92" t="s">
        <v>3</v>
      </c>
      <c r="K18" s="121"/>
    </row>
    <row r="19" spans="1:11" ht="12.75">
      <c r="A19" s="29">
        <v>2</v>
      </c>
      <c r="B19" s="30"/>
      <c r="C19" s="30" t="s">
        <v>20</v>
      </c>
      <c r="D19" s="4"/>
      <c r="E19" s="4"/>
      <c r="F19" s="31">
        <v>10000</v>
      </c>
      <c r="G19" s="31"/>
      <c r="H19" s="4">
        <v>2016</v>
      </c>
      <c r="I19" s="4"/>
      <c r="J19" s="34" t="s">
        <v>4</v>
      </c>
      <c r="K19" s="32"/>
    </row>
    <row r="20" spans="1:11" ht="12.75">
      <c r="A20" s="29">
        <v>3</v>
      </c>
      <c r="B20" s="30"/>
      <c r="C20" s="22"/>
      <c r="D20" s="4"/>
      <c r="E20" s="4"/>
      <c r="F20" s="31"/>
      <c r="G20" s="31"/>
      <c r="H20" s="4"/>
      <c r="I20" s="4"/>
      <c r="J20" s="4"/>
      <c r="K20" s="32"/>
    </row>
    <row r="21" spans="1:11" ht="12.75">
      <c r="A21" s="29">
        <v>4</v>
      </c>
      <c r="B21" s="191"/>
      <c r="C21" s="191"/>
      <c r="D21" s="167"/>
      <c r="E21" s="167"/>
      <c r="F21" s="164"/>
      <c r="G21" s="164"/>
      <c r="H21" s="4"/>
      <c r="I21" s="4"/>
      <c r="J21" s="4"/>
      <c r="K21" s="32"/>
    </row>
    <row r="22" spans="1:11" ht="12.75">
      <c r="A22" s="29">
        <v>5</v>
      </c>
      <c r="B22" s="191"/>
      <c r="C22" s="191"/>
      <c r="D22" s="167"/>
      <c r="E22" s="167"/>
      <c r="F22" s="164"/>
      <c r="G22" s="164"/>
      <c r="H22" s="4"/>
      <c r="I22" s="4"/>
      <c r="J22" s="4"/>
      <c r="K22" s="32"/>
    </row>
    <row r="23" spans="1:11" ht="12.75">
      <c r="A23" s="29">
        <v>6</v>
      </c>
      <c r="B23" s="191"/>
      <c r="C23" s="191"/>
      <c r="D23" s="167"/>
      <c r="E23" s="167"/>
      <c r="F23" s="164"/>
      <c r="G23" s="164"/>
      <c r="H23" s="4"/>
      <c r="I23" s="4"/>
      <c r="J23" s="34"/>
      <c r="K23" s="32"/>
    </row>
    <row r="24" spans="1:11" ht="12.75">
      <c r="A24" s="28">
        <v>7</v>
      </c>
      <c r="B24" s="27"/>
      <c r="C24" s="51"/>
      <c r="D24" s="25"/>
      <c r="E24" s="2"/>
      <c r="F24" s="65"/>
      <c r="G24" s="3"/>
      <c r="H24" s="2"/>
      <c r="I24" s="2"/>
      <c r="J24" s="25"/>
      <c r="K24" s="24"/>
    </row>
    <row r="25" spans="1:11" ht="12.75">
      <c r="A25" s="28">
        <v>8</v>
      </c>
      <c r="B25" s="50"/>
      <c r="C25" s="52"/>
      <c r="D25" s="34"/>
      <c r="E25" s="4"/>
      <c r="F25" s="64"/>
      <c r="G25" s="31"/>
      <c r="H25" s="4"/>
      <c r="I25" s="4"/>
      <c r="J25" s="25"/>
      <c r="K25" s="24"/>
    </row>
    <row r="26" spans="1:11" ht="12.75">
      <c r="A26" s="28">
        <v>9</v>
      </c>
      <c r="B26" s="50"/>
      <c r="C26" s="52"/>
      <c r="D26" s="34"/>
      <c r="E26" s="4"/>
      <c r="F26" s="64"/>
      <c r="G26" s="31"/>
      <c r="H26" s="4"/>
      <c r="I26" s="4"/>
      <c r="J26" s="34"/>
      <c r="K26" s="24"/>
    </row>
    <row r="27" spans="1:11" ht="12.75">
      <c r="A27" s="28">
        <v>10</v>
      </c>
      <c r="B27" s="27"/>
      <c r="C27" s="51"/>
      <c r="D27" s="25"/>
      <c r="E27" s="2"/>
      <c r="F27" s="65"/>
      <c r="G27" s="3"/>
      <c r="H27" s="2"/>
      <c r="I27" s="2"/>
      <c r="J27" s="25"/>
      <c r="K27" s="24"/>
    </row>
    <row r="28" spans="1:11" ht="13.5" thickBot="1">
      <c r="A28" s="104">
        <v>11</v>
      </c>
      <c r="B28" s="105"/>
      <c r="C28" s="106"/>
      <c r="D28" s="107"/>
      <c r="E28" s="108"/>
      <c r="F28" s="109"/>
      <c r="G28" s="110"/>
      <c r="H28" s="108"/>
      <c r="I28" s="108"/>
      <c r="J28" s="107"/>
      <c r="K28" s="111"/>
    </row>
    <row r="29" spans="1:11" ht="13.5" thickBot="1">
      <c r="A29" s="79"/>
      <c r="B29" s="80"/>
      <c r="C29" s="43"/>
      <c r="D29" s="81"/>
      <c r="E29" s="21"/>
      <c r="F29" s="77"/>
      <c r="G29" s="36"/>
      <c r="H29" s="21"/>
      <c r="I29" s="21"/>
      <c r="J29" s="81"/>
      <c r="K29" s="47"/>
    </row>
    <row r="30" spans="1:11" s="14" customFormat="1" ht="13.5" customHeight="1">
      <c r="A30" s="210" t="s">
        <v>38</v>
      </c>
      <c r="B30" s="211"/>
      <c r="C30" s="211"/>
      <c r="D30" s="211"/>
      <c r="E30" s="211"/>
      <c r="F30" s="44">
        <f>SUM(F18:F28)</f>
        <v>60000</v>
      </c>
      <c r="G30" s="44">
        <f>SUM(G18:G28)</f>
        <v>0</v>
      </c>
      <c r="H30" s="227"/>
      <c r="I30" s="228"/>
      <c r="J30" s="228"/>
      <c r="K30" s="94"/>
    </row>
    <row r="31" spans="1:11" s="14" customFormat="1" ht="13.5" customHeight="1">
      <c r="A31" s="112"/>
      <c r="B31" s="229" t="s">
        <v>21</v>
      </c>
      <c r="C31" s="230"/>
      <c r="D31" s="231"/>
      <c r="E31" s="232"/>
      <c r="F31" s="113"/>
      <c r="G31" s="113"/>
      <c r="H31" s="233"/>
      <c r="I31" s="234"/>
      <c r="J31" s="234"/>
      <c r="K31" s="53"/>
    </row>
    <row r="32" spans="1:11" s="14" customFormat="1" ht="13.5" customHeight="1">
      <c r="A32" s="112"/>
      <c r="B32" s="229"/>
      <c r="C32" s="235"/>
      <c r="D32" s="231"/>
      <c r="E32" s="232"/>
      <c r="F32" s="114"/>
      <c r="G32" s="114"/>
      <c r="H32" s="217"/>
      <c r="I32" s="230"/>
      <c r="J32" s="230"/>
      <c r="K32" s="54"/>
    </row>
    <row r="33" spans="1:11" s="14" customFormat="1" ht="13.5" customHeight="1">
      <c r="A33" s="115"/>
      <c r="B33" s="229" t="s">
        <v>4</v>
      </c>
      <c r="C33" s="244"/>
      <c r="D33" s="231"/>
      <c r="E33" s="232"/>
      <c r="F33" s="42">
        <f>F19</f>
        <v>10000</v>
      </c>
      <c r="G33" s="42">
        <f>G20</f>
        <v>0</v>
      </c>
      <c r="H33" s="245"/>
      <c r="I33" s="246"/>
      <c r="J33" s="246"/>
      <c r="K33" s="56"/>
    </row>
    <row r="34" spans="1:11" s="14" customFormat="1" ht="13.5" customHeight="1">
      <c r="A34" s="115"/>
      <c r="B34" s="242" t="s">
        <v>3</v>
      </c>
      <c r="C34" s="242"/>
      <c r="D34" s="243"/>
      <c r="E34" s="243"/>
      <c r="F34" s="42">
        <f>F30-F32-F33</f>
        <v>50000</v>
      </c>
      <c r="G34" s="42">
        <f>G30-G32-G33</f>
        <v>0</v>
      </c>
      <c r="H34" s="240"/>
      <c r="I34" s="241"/>
      <c r="J34" s="241"/>
      <c r="K34" s="35"/>
    </row>
    <row r="35" spans="1:11" s="14" customFormat="1" ht="13.5" customHeight="1" thickBot="1">
      <c r="A35" s="223" t="s">
        <v>131</v>
      </c>
      <c r="B35" s="224"/>
      <c r="C35" s="224"/>
      <c r="D35" s="224"/>
      <c r="E35" s="224"/>
      <c r="F35" s="46">
        <f>F16-F30</f>
        <v>-43871.59999999999</v>
      </c>
      <c r="G35" s="46">
        <f>G16-G30</f>
        <v>0</v>
      </c>
      <c r="H35" s="225"/>
      <c r="I35" s="226"/>
      <c r="J35" s="226"/>
      <c r="K35" s="55"/>
    </row>
    <row r="36" spans="1:11" s="62" customFormat="1" ht="13.5" customHeight="1">
      <c r="A36" s="57"/>
      <c r="B36" s="57"/>
      <c r="C36" s="57"/>
      <c r="D36" s="57"/>
      <c r="E36" s="57"/>
      <c r="F36" s="58"/>
      <c r="G36" s="58"/>
      <c r="H36" s="60"/>
      <c r="I36" s="63"/>
      <c r="J36" s="63"/>
      <c r="K36" s="153"/>
    </row>
    <row r="37" spans="1:11" s="10" customFormat="1" ht="11.25">
      <c r="A37" s="21"/>
      <c r="B37" s="48"/>
      <c r="C37" s="21"/>
      <c r="D37" s="21"/>
      <c r="E37" s="21"/>
      <c r="F37" s="49"/>
      <c r="G37" s="36"/>
      <c r="H37" s="21"/>
      <c r="I37" s="21"/>
      <c r="J37" s="21"/>
      <c r="K37" s="153" t="s">
        <v>98</v>
      </c>
    </row>
    <row r="38" ht="12.75">
      <c r="K38" s="1"/>
    </row>
    <row r="39" ht="12.75">
      <c r="K39" s="1"/>
    </row>
    <row r="40" ht="12.75">
      <c r="K40" s="1"/>
    </row>
    <row r="41" ht="12.75">
      <c r="K41" s="1"/>
    </row>
    <row r="42" ht="12.75">
      <c r="K42" s="1"/>
    </row>
    <row r="43" ht="12.75">
      <c r="K43" s="1"/>
    </row>
    <row r="44" ht="12.75">
      <c r="K44" s="1"/>
    </row>
    <row r="45" ht="12.75">
      <c r="K45" s="1"/>
    </row>
    <row r="46" ht="12.75">
      <c r="K46" s="1"/>
    </row>
    <row r="47" ht="12.75">
      <c r="K47" s="1"/>
    </row>
    <row r="48" ht="12.75">
      <c r="K48" s="1"/>
    </row>
    <row r="49" ht="12.75">
      <c r="K49" s="1"/>
    </row>
    <row r="50" ht="12.75">
      <c r="K50" s="1"/>
    </row>
    <row r="51" ht="12.75">
      <c r="K51" s="1"/>
    </row>
    <row r="52" ht="12.75">
      <c r="K52" s="1"/>
    </row>
    <row r="53" ht="12.75">
      <c r="K53" s="1"/>
    </row>
    <row r="54" ht="12.75">
      <c r="K54" s="1"/>
    </row>
    <row r="55" ht="12.75">
      <c r="K55" s="1"/>
    </row>
    <row r="56" ht="12.75">
      <c r="K56" s="1"/>
    </row>
    <row r="57" ht="12.75">
      <c r="K57" s="1"/>
    </row>
    <row r="58" ht="12.75">
      <c r="K58" s="1"/>
    </row>
  </sheetData>
  <sheetProtection/>
  <mergeCells count="38">
    <mergeCell ref="B31:E31"/>
    <mergeCell ref="H31:J31"/>
    <mergeCell ref="B32:E32"/>
    <mergeCell ref="A30:E30"/>
    <mergeCell ref="H35:J35"/>
    <mergeCell ref="B33:E33"/>
    <mergeCell ref="H33:J33"/>
    <mergeCell ref="B34:E34"/>
    <mergeCell ref="I6:I7"/>
    <mergeCell ref="H32:J32"/>
    <mergeCell ref="A12:E12"/>
    <mergeCell ref="H34:J34"/>
    <mergeCell ref="A35:E35"/>
    <mergeCell ref="A16:E16"/>
    <mergeCell ref="H16:J16"/>
    <mergeCell ref="E6:E7"/>
    <mergeCell ref="H30:J30"/>
    <mergeCell ref="G6:G7"/>
    <mergeCell ref="H6:H7"/>
    <mergeCell ref="H12:J12"/>
    <mergeCell ref="A13:E13"/>
    <mergeCell ref="H13:J13"/>
    <mergeCell ref="H15:J15"/>
    <mergeCell ref="A15:E15"/>
    <mergeCell ref="A9:K9"/>
    <mergeCell ref="A11:E11"/>
    <mergeCell ref="A14:E14"/>
    <mergeCell ref="H14:J14"/>
    <mergeCell ref="H11:K11"/>
    <mergeCell ref="A3:K3"/>
    <mergeCell ref="A4:K4"/>
    <mergeCell ref="A6:A7"/>
    <mergeCell ref="B6:B7"/>
    <mergeCell ref="C6:C7"/>
    <mergeCell ref="D6:D7"/>
    <mergeCell ref="K6:K7"/>
    <mergeCell ref="F6:F7"/>
    <mergeCell ref="J6:J7"/>
  </mergeCells>
  <printOptions horizontalCentered="1"/>
  <pageMargins left="0" right="0" top="0" bottom="0" header="0" footer="0"/>
  <pageSetup horizontalDpi="600" verticalDpi="600" orientation="landscape" paperSize="9" scale="105" r:id="rId1"/>
  <headerFooter alignWithMargins="0">
    <oddFooter>&amp;CStrona &amp;P z &amp;N</oddFooter>
  </headerFooter>
  <colBreaks count="1" manualBreakCount="1">
    <brk id="11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L58"/>
  <sheetViews>
    <sheetView zoomScale="150" zoomScaleNormal="150" zoomScalePageLayoutView="0" workbookViewId="0" topLeftCell="A1">
      <selection activeCell="A1" sqref="A1:K2"/>
    </sheetView>
  </sheetViews>
  <sheetFormatPr defaultColWidth="9.140625" defaultRowHeight="12.75"/>
  <cols>
    <col min="1" max="1" width="3.7109375" style="0" customWidth="1"/>
    <col min="2" max="2" width="16.140625" style="0" customWidth="1"/>
    <col min="3" max="3" width="33.7109375" style="0" customWidth="1"/>
    <col min="4" max="4" width="9.7109375" style="0" customWidth="1"/>
    <col min="5" max="5" width="7.00390625" style="0" customWidth="1"/>
    <col min="6" max="6" width="10.7109375" style="5" customWidth="1"/>
    <col min="7" max="7" width="9.57421875" style="136" customWidth="1"/>
    <col min="8" max="8" width="12.57421875" style="0" customWidth="1"/>
    <col min="9" max="9" width="10.421875" style="0" customWidth="1"/>
    <col min="10" max="10" width="6.8515625" style="0" customWidth="1"/>
    <col min="11" max="11" width="12.57421875" style="0" customWidth="1"/>
    <col min="13" max="13" width="9.421875" style="0" bestFit="1" customWidth="1"/>
  </cols>
  <sheetData>
    <row r="1" spans="1:11" s="9" customFormat="1" ht="11.25">
      <c r="A1" s="10" t="s">
        <v>5</v>
      </c>
      <c r="B1" s="10"/>
      <c r="C1" s="10"/>
      <c r="D1" s="10"/>
      <c r="E1" s="10"/>
      <c r="F1" s="6"/>
      <c r="G1" s="6"/>
      <c r="H1" s="10"/>
      <c r="I1" s="10"/>
      <c r="J1" s="10" t="s">
        <v>182</v>
      </c>
      <c r="K1" s="10"/>
    </row>
    <row r="2" spans="1:11" s="9" customFormat="1" ht="11.25">
      <c r="A2" s="10"/>
      <c r="B2" s="10"/>
      <c r="C2" s="10"/>
      <c r="D2" s="10"/>
      <c r="E2" s="10"/>
      <c r="F2" s="6"/>
      <c r="G2" s="6"/>
      <c r="H2" s="95" t="s">
        <v>183</v>
      </c>
      <c r="I2" s="10"/>
      <c r="J2" s="10"/>
      <c r="K2" s="10"/>
    </row>
    <row r="3" spans="1:12" ht="12.75" customHeight="1">
      <c r="A3" s="199" t="s">
        <v>129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38"/>
    </row>
    <row r="4" spans="1:11" ht="12.75" customHeight="1">
      <c r="A4" s="199" t="s">
        <v>117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</row>
    <row r="5" spans="1:6" ht="15.75" thickBot="1">
      <c r="A5" s="7"/>
      <c r="B5" s="7"/>
      <c r="C5" s="7"/>
      <c r="D5" s="7"/>
      <c r="E5" s="7"/>
      <c r="F5" s="8"/>
    </row>
    <row r="6" spans="1:11" ht="12.75">
      <c r="A6" s="201" t="s">
        <v>9</v>
      </c>
      <c r="B6" s="203" t="s">
        <v>0</v>
      </c>
      <c r="C6" s="203" t="s">
        <v>1</v>
      </c>
      <c r="D6" s="203" t="s">
        <v>10</v>
      </c>
      <c r="E6" s="203" t="s">
        <v>11</v>
      </c>
      <c r="F6" s="203" t="s">
        <v>12</v>
      </c>
      <c r="G6" s="253" t="s">
        <v>13</v>
      </c>
      <c r="H6" s="203" t="s">
        <v>14</v>
      </c>
      <c r="I6" s="203" t="s">
        <v>15</v>
      </c>
      <c r="J6" s="203" t="s">
        <v>16</v>
      </c>
      <c r="K6" s="205" t="s">
        <v>2</v>
      </c>
    </row>
    <row r="7" spans="1:11" ht="13.5" thickBot="1">
      <c r="A7" s="202"/>
      <c r="B7" s="204"/>
      <c r="C7" s="204"/>
      <c r="D7" s="204"/>
      <c r="E7" s="204"/>
      <c r="F7" s="204"/>
      <c r="G7" s="254"/>
      <c r="H7" s="204"/>
      <c r="I7" s="204"/>
      <c r="J7" s="204"/>
      <c r="K7" s="206"/>
    </row>
    <row r="8" spans="1:11" ht="13.5" thickBot="1">
      <c r="A8" s="37"/>
      <c r="B8" s="37"/>
      <c r="C8" s="37"/>
      <c r="D8" s="37"/>
      <c r="E8" s="37"/>
      <c r="F8" s="37"/>
      <c r="G8" s="137"/>
      <c r="H8" s="37"/>
      <c r="I8" s="37"/>
      <c r="J8" s="37"/>
      <c r="K8" s="37"/>
    </row>
    <row r="9" spans="1:11" ht="21" customHeight="1" thickBot="1">
      <c r="A9" s="207" t="s">
        <v>54</v>
      </c>
      <c r="B9" s="208"/>
      <c r="C9" s="208"/>
      <c r="D9" s="208"/>
      <c r="E9" s="208"/>
      <c r="F9" s="208"/>
      <c r="G9" s="208"/>
      <c r="H9" s="208"/>
      <c r="I9" s="208"/>
      <c r="J9" s="208"/>
      <c r="K9" s="209"/>
    </row>
    <row r="10" spans="1:11" s="14" customFormat="1" ht="12.75" customHeight="1" thickBot="1">
      <c r="A10" s="15"/>
      <c r="B10" s="16"/>
      <c r="C10" s="16" t="s">
        <v>17</v>
      </c>
      <c r="D10" s="17">
        <v>5630.5</v>
      </c>
      <c r="E10" s="18" t="s">
        <v>6</v>
      </c>
      <c r="F10" s="19"/>
      <c r="G10" s="138"/>
      <c r="H10" s="11" t="s">
        <v>8</v>
      </c>
      <c r="I10" s="12">
        <v>1.4</v>
      </c>
      <c r="J10" s="13" t="s">
        <v>7</v>
      </c>
      <c r="K10" s="20"/>
    </row>
    <row r="11" spans="1:11" s="14" customFormat="1" ht="13.5" customHeight="1">
      <c r="A11" s="210" t="s">
        <v>130</v>
      </c>
      <c r="B11" s="211"/>
      <c r="C11" s="211"/>
      <c r="D11" s="211"/>
      <c r="E11" s="211"/>
      <c r="F11" s="44">
        <v>120000</v>
      </c>
      <c r="G11" s="44"/>
      <c r="H11" s="212" t="s">
        <v>169</v>
      </c>
      <c r="I11" s="228"/>
      <c r="J11" s="228"/>
      <c r="K11" s="255"/>
    </row>
    <row r="12" spans="1:11" s="14" customFormat="1" ht="13.5" customHeight="1">
      <c r="A12" s="215" t="s">
        <v>28</v>
      </c>
      <c r="B12" s="216"/>
      <c r="C12" s="216"/>
      <c r="D12" s="216"/>
      <c r="E12" s="216"/>
      <c r="F12" s="41">
        <f>D10*I10*12</f>
        <v>94592.4</v>
      </c>
      <c r="G12" s="41"/>
      <c r="H12" s="217"/>
      <c r="I12" s="218"/>
      <c r="J12" s="218"/>
      <c r="K12" s="54"/>
    </row>
    <row r="13" spans="1:11" s="14" customFormat="1" ht="13.5" customHeight="1">
      <c r="A13" s="215" t="s">
        <v>36</v>
      </c>
      <c r="B13" s="216"/>
      <c r="C13" s="216"/>
      <c r="D13" s="216"/>
      <c r="E13" s="216"/>
      <c r="F13" s="41">
        <f>-(D10*12*0)</f>
        <v>0</v>
      </c>
      <c r="G13" s="41"/>
      <c r="H13" s="217"/>
      <c r="I13" s="218"/>
      <c r="J13" s="218"/>
      <c r="K13" s="54"/>
    </row>
    <row r="14" spans="1:11" s="40" customFormat="1" ht="12.75" customHeight="1">
      <c r="A14" s="219" t="s">
        <v>40</v>
      </c>
      <c r="B14" s="220"/>
      <c r="C14" s="220"/>
      <c r="D14" s="220"/>
      <c r="E14" s="220"/>
      <c r="F14" s="41">
        <v>0</v>
      </c>
      <c r="G14" s="41"/>
      <c r="H14" s="217"/>
      <c r="I14" s="218"/>
      <c r="J14" s="218"/>
      <c r="K14" s="54"/>
    </row>
    <row r="15" spans="1:11" s="14" customFormat="1" ht="13.5" customHeight="1">
      <c r="A15" s="215" t="s">
        <v>84</v>
      </c>
      <c r="B15" s="216"/>
      <c r="C15" s="216"/>
      <c r="D15" s="216"/>
      <c r="E15" s="216"/>
      <c r="F15" s="41">
        <v>0</v>
      </c>
      <c r="G15" s="41"/>
      <c r="H15" s="217"/>
      <c r="I15" s="218"/>
      <c r="J15" s="218"/>
      <c r="K15" s="54"/>
    </row>
    <row r="16" spans="1:11" s="39" customFormat="1" ht="12.75" customHeight="1" thickBot="1">
      <c r="A16" s="238" t="s">
        <v>125</v>
      </c>
      <c r="B16" s="239"/>
      <c r="C16" s="239"/>
      <c r="D16" s="239"/>
      <c r="E16" s="239"/>
      <c r="F16" s="45">
        <f>F11+F12+F13+F14+F15</f>
        <v>214592.4</v>
      </c>
      <c r="G16" s="45"/>
      <c r="H16" s="225"/>
      <c r="I16" s="226"/>
      <c r="J16" s="226"/>
      <c r="K16" s="55"/>
    </row>
    <row r="17" spans="1:11" s="86" customFormat="1" ht="13.5" customHeight="1" thickBot="1">
      <c r="A17" s="57"/>
      <c r="B17" s="57"/>
      <c r="C17" s="57"/>
      <c r="D17" s="57"/>
      <c r="E17" s="57"/>
      <c r="F17" s="58"/>
      <c r="G17" s="58"/>
      <c r="H17" s="60"/>
      <c r="I17" s="63"/>
      <c r="J17" s="63"/>
      <c r="K17" s="61"/>
    </row>
    <row r="18" spans="1:11" ht="12.75">
      <c r="A18" s="96">
        <v>1</v>
      </c>
      <c r="B18" s="88" t="s">
        <v>19</v>
      </c>
      <c r="C18" s="97" t="s">
        <v>146</v>
      </c>
      <c r="D18" s="92"/>
      <c r="E18" s="92"/>
      <c r="F18" s="98">
        <v>280000</v>
      </c>
      <c r="G18" s="160"/>
      <c r="H18" s="90">
        <v>2016</v>
      </c>
      <c r="I18" s="92"/>
      <c r="J18" s="92" t="s">
        <v>3</v>
      </c>
      <c r="K18" s="93"/>
    </row>
    <row r="19" spans="1:11" ht="12.75">
      <c r="A19" s="23">
        <v>2</v>
      </c>
      <c r="B19" s="22" t="s">
        <v>19</v>
      </c>
      <c r="C19" s="22" t="s">
        <v>20</v>
      </c>
      <c r="D19" s="2"/>
      <c r="E19" s="2"/>
      <c r="F19" s="3">
        <v>20000</v>
      </c>
      <c r="G19" s="65"/>
      <c r="H19" s="4">
        <v>2016</v>
      </c>
      <c r="I19" s="2"/>
      <c r="J19" s="2" t="s">
        <v>4</v>
      </c>
      <c r="K19" s="24"/>
    </row>
    <row r="20" spans="1:11" s="130" customFormat="1" ht="12.75">
      <c r="A20" s="126">
        <v>3</v>
      </c>
      <c r="B20" s="51"/>
      <c r="C20" s="22"/>
      <c r="D20" s="2"/>
      <c r="E20" s="2"/>
      <c r="F20" s="3"/>
      <c r="G20" s="65"/>
      <c r="H20" s="2"/>
      <c r="I20" s="2"/>
      <c r="J20" s="2"/>
      <c r="K20" s="129"/>
    </row>
    <row r="21" spans="1:11" ht="12.75">
      <c r="A21" s="29">
        <v>4</v>
      </c>
      <c r="B21" s="30"/>
      <c r="C21" s="30"/>
      <c r="D21" s="4"/>
      <c r="E21" s="4"/>
      <c r="F21" s="31"/>
      <c r="G21" s="64"/>
      <c r="H21" s="4"/>
      <c r="I21" s="68"/>
      <c r="J21" s="124"/>
      <c r="K21" s="32"/>
    </row>
    <row r="22" spans="1:11" ht="12.75">
      <c r="A22" s="29">
        <v>5</v>
      </c>
      <c r="B22" s="30"/>
      <c r="C22" s="30"/>
      <c r="D22" s="4"/>
      <c r="E22" s="4"/>
      <c r="F22" s="31"/>
      <c r="G22" s="64"/>
      <c r="H22" s="4"/>
      <c r="I22" s="68"/>
      <c r="J22" s="124"/>
      <c r="K22" s="32"/>
    </row>
    <row r="23" spans="1:11" ht="12.75">
      <c r="A23" s="29">
        <v>6</v>
      </c>
      <c r="B23" s="30"/>
      <c r="C23" s="30"/>
      <c r="D23" s="4"/>
      <c r="E23" s="4"/>
      <c r="F23" s="31"/>
      <c r="G23" s="64"/>
      <c r="H23" s="4"/>
      <c r="I23" s="4"/>
      <c r="J23" s="34"/>
      <c r="K23" s="32"/>
    </row>
    <row r="24" spans="1:11" ht="12.75">
      <c r="A24" s="28">
        <v>7</v>
      </c>
      <c r="B24" s="27"/>
      <c r="C24" s="51"/>
      <c r="D24" s="25"/>
      <c r="E24" s="2"/>
      <c r="F24" s="65"/>
      <c r="G24" s="65"/>
      <c r="H24" s="2"/>
      <c r="I24" s="2"/>
      <c r="J24" s="25"/>
      <c r="K24" s="24"/>
    </row>
    <row r="25" spans="1:11" ht="12.75">
      <c r="A25" s="28">
        <v>8</v>
      </c>
      <c r="B25" s="50"/>
      <c r="C25" s="52"/>
      <c r="D25" s="34"/>
      <c r="E25" s="4"/>
      <c r="F25" s="64"/>
      <c r="G25" s="64"/>
      <c r="H25" s="4"/>
      <c r="I25" s="4"/>
      <c r="J25" s="25"/>
      <c r="K25" s="24"/>
    </row>
    <row r="26" spans="1:11" ht="12.75">
      <c r="A26" s="28">
        <v>9</v>
      </c>
      <c r="B26" s="50"/>
      <c r="C26" s="52"/>
      <c r="D26" s="34"/>
      <c r="E26" s="4"/>
      <c r="F26" s="64"/>
      <c r="G26" s="64"/>
      <c r="H26" s="4"/>
      <c r="I26" s="4"/>
      <c r="J26" s="34"/>
      <c r="K26" s="24"/>
    </row>
    <row r="27" spans="1:11" ht="12.75">
      <c r="A27" s="28">
        <v>10</v>
      </c>
      <c r="B27" s="27"/>
      <c r="C27" s="51"/>
      <c r="D27" s="25"/>
      <c r="E27" s="2"/>
      <c r="F27" s="65"/>
      <c r="G27" s="65"/>
      <c r="H27" s="2"/>
      <c r="I27" s="2"/>
      <c r="J27" s="25"/>
      <c r="K27" s="24"/>
    </row>
    <row r="28" spans="1:11" ht="13.5" thickBot="1">
      <c r="A28" s="104">
        <v>11</v>
      </c>
      <c r="B28" s="105"/>
      <c r="C28" s="106"/>
      <c r="D28" s="107"/>
      <c r="E28" s="108"/>
      <c r="F28" s="109"/>
      <c r="G28" s="109"/>
      <c r="H28" s="108"/>
      <c r="I28" s="108"/>
      <c r="J28" s="107"/>
      <c r="K28" s="111"/>
    </row>
    <row r="29" spans="1:11" ht="13.5" thickBot="1">
      <c r="A29" s="79"/>
      <c r="B29" s="80"/>
      <c r="C29" s="43"/>
      <c r="D29" s="81"/>
      <c r="E29" s="21"/>
      <c r="F29" s="77"/>
      <c r="G29" s="36"/>
      <c r="H29" s="21"/>
      <c r="I29" s="21"/>
      <c r="J29" s="81"/>
      <c r="K29" s="47"/>
    </row>
    <row r="30" spans="1:11" s="14" customFormat="1" ht="13.5" customHeight="1">
      <c r="A30" s="210" t="s">
        <v>38</v>
      </c>
      <c r="B30" s="211"/>
      <c r="C30" s="211"/>
      <c r="D30" s="211"/>
      <c r="E30" s="211"/>
      <c r="F30" s="44">
        <f>SUM(F18:F28)</f>
        <v>300000</v>
      </c>
      <c r="G30" s="44">
        <f>SUM(G18:G28)</f>
        <v>0</v>
      </c>
      <c r="H30" s="227"/>
      <c r="I30" s="228"/>
      <c r="J30" s="228"/>
      <c r="K30" s="94"/>
    </row>
    <row r="31" spans="1:11" s="14" customFormat="1" ht="13.5" customHeight="1">
      <c r="A31" s="112"/>
      <c r="B31" s="229" t="s">
        <v>21</v>
      </c>
      <c r="C31" s="230"/>
      <c r="D31" s="231"/>
      <c r="E31" s="232"/>
      <c r="F31" s="113"/>
      <c r="G31" s="113"/>
      <c r="H31" s="233"/>
      <c r="I31" s="234"/>
      <c r="J31" s="234"/>
      <c r="K31" s="53"/>
    </row>
    <row r="32" spans="1:11" s="14" customFormat="1" ht="13.5" customHeight="1">
      <c r="A32" s="112"/>
      <c r="B32" s="229"/>
      <c r="C32" s="235"/>
      <c r="D32" s="231"/>
      <c r="E32" s="232"/>
      <c r="F32" s="114"/>
      <c r="G32" s="114"/>
      <c r="H32" s="217"/>
      <c r="I32" s="230"/>
      <c r="J32" s="230"/>
      <c r="K32" s="54"/>
    </row>
    <row r="33" spans="1:11" s="14" customFormat="1" ht="13.5" customHeight="1">
      <c r="A33" s="115"/>
      <c r="B33" s="229" t="s">
        <v>4</v>
      </c>
      <c r="C33" s="244"/>
      <c r="D33" s="231"/>
      <c r="E33" s="232"/>
      <c r="F33" s="42">
        <f>F19</f>
        <v>20000</v>
      </c>
      <c r="G33" s="42">
        <f>G22</f>
        <v>0</v>
      </c>
      <c r="H33" s="245"/>
      <c r="I33" s="246"/>
      <c r="J33" s="246"/>
      <c r="K33" s="56"/>
    </row>
    <row r="34" spans="1:11" s="14" customFormat="1" ht="13.5" customHeight="1">
      <c r="A34" s="115"/>
      <c r="B34" s="242" t="s">
        <v>3</v>
      </c>
      <c r="C34" s="242"/>
      <c r="D34" s="243"/>
      <c r="E34" s="243"/>
      <c r="F34" s="42">
        <f>F30-F32-F33</f>
        <v>280000</v>
      </c>
      <c r="G34" s="42">
        <f>G30-G32-G33</f>
        <v>0</v>
      </c>
      <c r="H34" s="240"/>
      <c r="I34" s="241"/>
      <c r="J34" s="241"/>
      <c r="K34" s="35"/>
    </row>
    <row r="35" spans="1:11" s="14" customFormat="1" ht="13.5" customHeight="1" thickBot="1">
      <c r="A35" s="223" t="s">
        <v>131</v>
      </c>
      <c r="B35" s="224"/>
      <c r="C35" s="224"/>
      <c r="D35" s="224"/>
      <c r="E35" s="224"/>
      <c r="F35" s="46">
        <f>F16-F30</f>
        <v>-85407.6</v>
      </c>
      <c r="G35" s="46">
        <f>G16-G30</f>
        <v>0</v>
      </c>
      <c r="H35" s="225"/>
      <c r="I35" s="226"/>
      <c r="J35" s="226"/>
      <c r="K35" s="55"/>
    </row>
    <row r="36" spans="1:11" s="62" customFormat="1" ht="13.5" customHeight="1">
      <c r="A36" s="57"/>
      <c r="B36" s="57"/>
      <c r="C36" s="57"/>
      <c r="D36" s="57"/>
      <c r="E36" s="57"/>
      <c r="F36" s="58"/>
      <c r="G36" s="58"/>
      <c r="H36" s="60"/>
      <c r="I36" s="63"/>
      <c r="J36" s="63"/>
      <c r="K36" s="153"/>
    </row>
    <row r="37" spans="1:11" s="10" customFormat="1" ht="11.25">
      <c r="A37" s="21"/>
      <c r="B37" s="48"/>
      <c r="C37" s="21"/>
      <c r="D37" s="21"/>
      <c r="E37" s="21"/>
      <c r="F37" s="49"/>
      <c r="G37" s="36"/>
      <c r="H37" s="21"/>
      <c r="I37" s="21"/>
      <c r="J37" s="21"/>
      <c r="K37" s="153" t="s">
        <v>99</v>
      </c>
    </row>
    <row r="38" ht="12.75">
      <c r="K38" s="1"/>
    </row>
    <row r="39" ht="12.75">
      <c r="K39" s="1"/>
    </row>
    <row r="40" ht="12.75">
      <c r="K40" s="1"/>
    </row>
    <row r="41" ht="12.75">
      <c r="K41" s="1"/>
    </row>
    <row r="42" ht="12.75">
      <c r="K42" s="1"/>
    </row>
    <row r="43" ht="12.75">
      <c r="K43" s="1"/>
    </row>
    <row r="44" ht="12.75">
      <c r="K44" s="1"/>
    </row>
    <row r="45" ht="12.75">
      <c r="K45" s="1"/>
    </row>
    <row r="46" ht="12.75">
      <c r="K46" s="1"/>
    </row>
    <row r="47" ht="12.75">
      <c r="K47" s="1"/>
    </row>
    <row r="48" ht="12.75">
      <c r="K48" s="1"/>
    </row>
    <row r="49" ht="12.75">
      <c r="K49" s="1"/>
    </row>
    <row r="50" ht="12.75">
      <c r="K50" s="1"/>
    </row>
    <row r="51" ht="12.75">
      <c r="K51" s="1"/>
    </row>
    <row r="52" ht="12.75">
      <c r="K52" s="1"/>
    </row>
    <row r="53" ht="12.75">
      <c r="K53" s="1"/>
    </row>
    <row r="54" ht="12.75">
      <c r="K54" s="1"/>
    </row>
    <row r="55" ht="12.75">
      <c r="K55" s="1"/>
    </row>
    <row r="56" ht="12.75">
      <c r="K56" s="1"/>
    </row>
    <row r="57" ht="12.75">
      <c r="K57" s="1"/>
    </row>
    <row r="58" ht="12.75">
      <c r="K58" s="1"/>
    </row>
  </sheetData>
  <sheetProtection/>
  <mergeCells count="38">
    <mergeCell ref="B31:E31"/>
    <mergeCell ref="H31:J31"/>
    <mergeCell ref="B32:E32"/>
    <mergeCell ref="A30:E30"/>
    <mergeCell ref="H35:J35"/>
    <mergeCell ref="B33:E33"/>
    <mergeCell ref="H33:J33"/>
    <mergeCell ref="B34:E34"/>
    <mergeCell ref="I6:I7"/>
    <mergeCell ref="H32:J32"/>
    <mergeCell ref="A12:E12"/>
    <mergeCell ref="H34:J34"/>
    <mergeCell ref="A35:E35"/>
    <mergeCell ref="A16:E16"/>
    <mergeCell ref="H16:J16"/>
    <mergeCell ref="E6:E7"/>
    <mergeCell ref="H30:J30"/>
    <mergeCell ref="G6:G7"/>
    <mergeCell ref="H6:H7"/>
    <mergeCell ref="H12:J12"/>
    <mergeCell ref="A13:E13"/>
    <mergeCell ref="H13:J13"/>
    <mergeCell ref="H15:J15"/>
    <mergeCell ref="A15:E15"/>
    <mergeCell ref="A9:K9"/>
    <mergeCell ref="A11:E11"/>
    <mergeCell ref="A14:E14"/>
    <mergeCell ref="H14:J14"/>
    <mergeCell ref="H11:K11"/>
    <mergeCell ref="A3:K3"/>
    <mergeCell ref="A4:K4"/>
    <mergeCell ref="A6:A7"/>
    <mergeCell ref="B6:B7"/>
    <mergeCell ref="C6:C7"/>
    <mergeCell ref="D6:D7"/>
    <mergeCell ref="K6:K7"/>
    <mergeCell ref="F6:F7"/>
    <mergeCell ref="J6:J7"/>
  </mergeCells>
  <printOptions horizontalCentered="1"/>
  <pageMargins left="0" right="0" top="0" bottom="0" header="0" footer="0"/>
  <pageSetup horizontalDpi="600" verticalDpi="600" orientation="landscape" paperSize="9" scale="105" r:id="rId1"/>
  <headerFooter alignWithMargins="0">
    <oddFooter>&amp;CStrona &amp;P z &amp;N</oddFooter>
  </headerFooter>
  <colBreaks count="1" manualBreakCount="1">
    <brk id="11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L58"/>
  <sheetViews>
    <sheetView zoomScale="150" zoomScaleNormal="150" zoomScalePageLayoutView="0" workbookViewId="0" topLeftCell="A1">
      <selection activeCell="A1" sqref="A1:K2"/>
    </sheetView>
  </sheetViews>
  <sheetFormatPr defaultColWidth="9.140625" defaultRowHeight="12.75"/>
  <cols>
    <col min="1" max="1" width="3.7109375" style="0" customWidth="1"/>
    <col min="2" max="2" width="16.140625" style="0" customWidth="1"/>
    <col min="3" max="3" width="33.7109375" style="0" customWidth="1"/>
    <col min="4" max="4" width="9.7109375" style="0" customWidth="1"/>
    <col min="5" max="5" width="7.00390625" style="0" customWidth="1"/>
    <col min="6" max="6" width="10.7109375" style="5" customWidth="1"/>
    <col min="7" max="7" width="9.57421875" style="136" customWidth="1"/>
    <col min="8" max="8" width="12.57421875" style="0" customWidth="1"/>
    <col min="9" max="9" width="10.421875" style="0" customWidth="1"/>
    <col min="10" max="10" width="6.8515625" style="0" customWidth="1"/>
    <col min="11" max="11" width="12.57421875" style="0" customWidth="1"/>
    <col min="13" max="13" width="9.421875" style="0" bestFit="1" customWidth="1"/>
  </cols>
  <sheetData>
    <row r="1" spans="1:11" s="9" customFormat="1" ht="11.25">
      <c r="A1" s="10" t="s">
        <v>5</v>
      </c>
      <c r="B1" s="10"/>
      <c r="C1" s="10"/>
      <c r="D1" s="10"/>
      <c r="E1" s="10"/>
      <c r="F1" s="6"/>
      <c r="G1" s="6"/>
      <c r="H1" s="10"/>
      <c r="I1" s="10"/>
      <c r="J1" s="10" t="s">
        <v>182</v>
      </c>
      <c r="K1" s="10"/>
    </row>
    <row r="2" spans="1:11" s="9" customFormat="1" ht="11.25">
      <c r="A2" s="10"/>
      <c r="B2" s="10"/>
      <c r="C2" s="10"/>
      <c r="D2" s="10"/>
      <c r="E2" s="10"/>
      <c r="F2" s="6"/>
      <c r="G2" s="6"/>
      <c r="H2" s="95" t="s">
        <v>183</v>
      </c>
      <c r="I2" s="10"/>
      <c r="J2" s="10"/>
      <c r="K2" s="10"/>
    </row>
    <row r="3" spans="1:12" ht="12.75" customHeight="1">
      <c r="A3" s="199" t="s">
        <v>129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38"/>
    </row>
    <row r="4" spans="1:11" ht="12.75" customHeight="1">
      <c r="A4" s="199" t="s">
        <v>117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</row>
    <row r="5" spans="1:6" ht="15.75" thickBot="1">
      <c r="A5" s="7"/>
      <c r="B5" s="7"/>
      <c r="C5" s="7"/>
      <c r="D5" s="7"/>
      <c r="E5" s="7"/>
      <c r="F5" s="8"/>
    </row>
    <row r="6" spans="1:11" ht="12.75">
      <c r="A6" s="201" t="s">
        <v>9</v>
      </c>
      <c r="B6" s="203" t="s">
        <v>0</v>
      </c>
      <c r="C6" s="203" t="s">
        <v>1</v>
      </c>
      <c r="D6" s="203" t="s">
        <v>10</v>
      </c>
      <c r="E6" s="203" t="s">
        <v>11</v>
      </c>
      <c r="F6" s="203" t="s">
        <v>12</v>
      </c>
      <c r="G6" s="253" t="s">
        <v>13</v>
      </c>
      <c r="H6" s="203" t="s">
        <v>14</v>
      </c>
      <c r="I6" s="203" t="s">
        <v>15</v>
      </c>
      <c r="J6" s="203" t="s">
        <v>16</v>
      </c>
      <c r="K6" s="205" t="s">
        <v>2</v>
      </c>
    </row>
    <row r="7" spans="1:11" ht="13.5" thickBot="1">
      <c r="A7" s="202"/>
      <c r="B7" s="204"/>
      <c r="C7" s="204"/>
      <c r="D7" s="204"/>
      <c r="E7" s="204"/>
      <c r="F7" s="204"/>
      <c r="G7" s="254"/>
      <c r="H7" s="204"/>
      <c r="I7" s="204"/>
      <c r="J7" s="204"/>
      <c r="K7" s="206"/>
    </row>
    <row r="8" spans="1:11" ht="13.5" thickBot="1">
      <c r="A8" s="37"/>
      <c r="B8" s="37"/>
      <c r="C8" s="37"/>
      <c r="D8" s="37"/>
      <c r="E8" s="37"/>
      <c r="F8" s="37"/>
      <c r="G8" s="137"/>
      <c r="H8" s="37"/>
      <c r="I8" s="37"/>
      <c r="J8" s="37"/>
      <c r="K8" s="37"/>
    </row>
    <row r="9" spans="1:11" ht="21" customHeight="1" thickBot="1">
      <c r="A9" s="207" t="s">
        <v>80</v>
      </c>
      <c r="B9" s="208"/>
      <c r="C9" s="208"/>
      <c r="D9" s="208"/>
      <c r="E9" s="208"/>
      <c r="F9" s="208"/>
      <c r="G9" s="208"/>
      <c r="H9" s="208"/>
      <c r="I9" s="208"/>
      <c r="J9" s="208"/>
      <c r="K9" s="209"/>
    </row>
    <row r="10" spans="1:11" s="14" customFormat="1" ht="12.75" customHeight="1" thickBot="1">
      <c r="A10" s="15"/>
      <c r="B10" s="16"/>
      <c r="C10" s="16" t="s">
        <v>42</v>
      </c>
      <c r="D10" s="17">
        <v>751.9</v>
      </c>
      <c r="E10" s="18" t="s">
        <v>6</v>
      </c>
      <c r="F10" s="19"/>
      <c r="G10" s="138"/>
      <c r="H10" s="11" t="s">
        <v>8</v>
      </c>
      <c r="I10" s="12">
        <v>0.5</v>
      </c>
      <c r="J10" s="13" t="s">
        <v>7</v>
      </c>
      <c r="K10" s="20"/>
    </row>
    <row r="11" spans="1:11" s="14" customFormat="1" ht="13.5" customHeight="1">
      <c r="A11" s="210" t="s">
        <v>130</v>
      </c>
      <c r="B11" s="211"/>
      <c r="C11" s="211"/>
      <c r="D11" s="211"/>
      <c r="E11" s="211"/>
      <c r="F11" s="44">
        <v>15000</v>
      </c>
      <c r="G11" s="44"/>
      <c r="H11" s="227"/>
      <c r="I11" s="228"/>
      <c r="J11" s="228"/>
      <c r="K11" s="94"/>
    </row>
    <row r="12" spans="1:11" s="14" customFormat="1" ht="13.5" customHeight="1">
      <c r="A12" s="215" t="s">
        <v>28</v>
      </c>
      <c r="B12" s="216"/>
      <c r="C12" s="216"/>
      <c r="D12" s="216"/>
      <c r="E12" s="216"/>
      <c r="F12" s="41">
        <f>D10*I10*12</f>
        <v>4511.4</v>
      </c>
      <c r="G12" s="41"/>
      <c r="H12" s="217"/>
      <c r="I12" s="218"/>
      <c r="J12" s="218"/>
      <c r="K12" s="54"/>
    </row>
    <row r="13" spans="1:11" s="14" customFormat="1" ht="13.5" customHeight="1">
      <c r="A13" s="215" t="s">
        <v>36</v>
      </c>
      <c r="B13" s="216"/>
      <c r="C13" s="216"/>
      <c r="D13" s="216"/>
      <c r="E13" s="216"/>
      <c r="F13" s="41">
        <f>-(D10*12*0)</f>
        <v>0</v>
      </c>
      <c r="G13" s="41"/>
      <c r="H13" s="217"/>
      <c r="I13" s="218"/>
      <c r="J13" s="218"/>
      <c r="K13" s="54"/>
    </row>
    <row r="14" spans="1:11" s="40" customFormat="1" ht="12.75" customHeight="1">
      <c r="A14" s="219" t="s">
        <v>40</v>
      </c>
      <c r="B14" s="220"/>
      <c r="C14" s="220"/>
      <c r="D14" s="220"/>
      <c r="E14" s="220"/>
      <c r="F14" s="41">
        <v>0</v>
      </c>
      <c r="G14" s="41"/>
      <c r="H14" s="217"/>
      <c r="I14" s="218"/>
      <c r="J14" s="218"/>
      <c r="K14" s="54"/>
    </row>
    <row r="15" spans="1:11" s="14" customFormat="1" ht="13.5" customHeight="1">
      <c r="A15" s="215" t="s">
        <v>84</v>
      </c>
      <c r="B15" s="216"/>
      <c r="C15" s="216"/>
      <c r="D15" s="216"/>
      <c r="E15" s="216"/>
      <c r="F15" s="41">
        <v>0</v>
      </c>
      <c r="G15" s="41"/>
      <c r="H15" s="217"/>
      <c r="I15" s="218"/>
      <c r="J15" s="218"/>
      <c r="K15" s="54"/>
    </row>
    <row r="16" spans="1:11" s="39" customFormat="1" ht="12.75" customHeight="1" thickBot="1">
      <c r="A16" s="238" t="s">
        <v>125</v>
      </c>
      <c r="B16" s="239"/>
      <c r="C16" s="239"/>
      <c r="D16" s="239"/>
      <c r="E16" s="239"/>
      <c r="F16" s="45">
        <f>F11+F12+F13+F14+F15</f>
        <v>19511.4</v>
      </c>
      <c r="G16" s="45"/>
      <c r="H16" s="225"/>
      <c r="I16" s="226"/>
      <c r="J16" s="226"/>
      <c r="K16" s="55"/>
    </row>
    <row r="17" spans="1:11" s="86" customFormat="1" ht="13.5" customHeight="1" thickBot="1">
      <c r="A17" s="57"/>
      <c r="B17" s="57"/>
      <c r="C17" s="57"/>
      <c r="D17" s="57"/>
      <c r="E17" s="57"/>
      <c r="F17" s="58"/>
      <c r="G17" s="58"/>
      <c r="H17" s="60"/>
      <c r="I17" s="63"/>
      <c r="J17" s="63"/>
      <c r="K17" s="61"/>
    </row>
    <row r="18" spans="1:11" ht="12.75">
      <c r="A18" s="87">
        <v>1</v>
      </c>
      <c r="B18" s="99" t="s">
        <v>23</v>
      </c>
      <c r="C18" s="97" t="s">
        <v>20</v>
      </c>
      <c r="D18" s="89"/>
      <c r="E18" s="90"/>
      <c r="F18" s="101">
        <v>5000</v>
      </c>
      <c r="G18" s="91"/>
      <c r="H18" s="90">
        <v>2016</v>
      </c>
      <c r="I18" s="90"/>
      <c r="J18" s="89" t="s">
        <v>4</v>
      </c>
      <c r="K18" s="93"/>
    </row>
    <row r="19" spans="1:11" ht="12.75">
      <c r="A19" s="28">
        <v>2</v>
      </c>
      <c r="B19" s="27"/>
      <c r="C19" s="30"/>
      <c r="D19" s="25"/>
      <c r="E19" s="2"/>
      <c r="F19" s="26"/>
      <c r="G19" s="3"/>
      <c r="H19" s="2"/>
      <c r="I19" s="2"/>
      <c r="J19" s="25"/>
      <c r="K19" s="24"/>
    </row>
    <row r="20" spans="1:11" ht="12.75">
      <c r="A20" s="29">
        <v>3</v>
      </c>
      <c r="B20" s="30"/>
      <c r="C20" s="30"/>
      <c r="D20" s="4"/>
      <c r="E20" s="4"/>
      <c r="F20" s="26"/>
      <c r="G20" s="31"/>
      <c r="H20" s="4"/>
      <c r="I20" s="4"/>
      <c r="J20" s="25"/>
      <c r="K20" s="33"/>
    </row>
    <row r="21" spans="1:11" ht="12.75">
      <c r="A21" s="29">
        <v>4</v>
      </c>
      <c r="B21" s="30"/>
      <c r="C21" s="30"/>
      <c r="D21" s="4"/>
      <c r="E21" s="4"/>
      <c r="F21" s="31"/>
      <c r="G21" s="31"/>
      <c r="H21" s="4"/>
      <c r="I21" s="4"/>
      <c r="J21" s="4"/>
      <c r="K21" s="32"/>
    </row>
    <row r="22" spans="1:11" ht="12.75">
      <c r="A22" s="29">
        <v>5</v>
      </c>
      <c r="B22" s="30"/>
      <c r="C22" s="30"/>
      <c r="D22" s="4"/>
      <c r="E22" s="4"/>
      <c r="F22" s="31"/>
      <c r="G22" s="31"/>
      <c r="H22" s="4"/>
      <c r="I22" s="4"/>
      <c r="J22" s="4"/>
      <c r="K22" s="32"/>
    </row>
    <row r="23" spans="1:11" ht="12.75">
      <c r="A23" s="29">
        <v>6</v>
      </c>
      <c r="B23" s="30"/>
      <c r="C23" s="30"/>
      <c r="D23" s="4"/>
      <c r="E23" s="4"/>
      <c r="F23" s="31"/>
      <c r="G23" s="31"/>
      <c r="H23" s="4"/>
      <c r="I23" s="4"/>
      <c r="J23" s="34"/>
      <c r="K23" s="32"/>
    </row>
    <row r="24" spans="1:11" ht="12.75">
      <c r="A24" s="28">
        <v>7</v>
      </c>
      <c r="B24" s="27"/>
      <c r="C24" s="51"/>
      <c r="D24" s="25"/>
      <c r="E24" s="2"/>
      <c r="F24" s="65"/>
      <c r="G24" s="3"/>
      <c r="H24" s="2"/>
      <c r="I24" s="2"/>
      <c r="J24" s="25"/>
      <c r="K24" s="24"/>
    </row>
    <row r="25" spans="1:11" ht="12.75">
      <c r="A25" s="28">
        <v>8</v>
      </c>
      <c r="B25" s="50"/>
      <c r="C25" s="52"/>
      <c r="D25" s="34"/>
      <c r="E25" s="4"/>
      <c r="F25" s="64"/>
      <c r="G25" s="31"/>
      <c r="H25" s="4"/>
      <c r="I25" s="4"/>
      <c r="J25" s="25"/>
      <c r="K25" s="24"/>
    </row>
    <row r="26" spans="1:11" ht="12.75">
      <c r="A26" s="28">
        <v>9</v>
      </c>
      <c r="B26" s="50"/>
      <c r="C26" s="52"/>
      <c r="D26" s="34"/>
      <c r="E26" s="4"/>
      <c r="F26" s="64"/>
      <c r="G26" s="31"/>
      <c r="H26" s="4"/>
      <c r="I26" s="4"/>
      <c r="J26" s="34"/>
      <c r="K26" s="24"/>
    </row>
    <row r="27" spans="1:11" ht="12.75">
      <c r="A27" s="28">
        <v>10</v>
      </c>
      <c r="B27" s="27"/>
      <c r="C27" s="51"/>
      <c r="D27" s="25"/>
      <c r="E27" s="2"/>
      <c r="F27" s="65"/>
      <c r="G27" s="3"/>
      <c r="H27" s="2"/>
      <c r="I27" s="2"/>
      <c r="J27" s="25"/>
      <c r="K27" s="24"/>
    </row>
    <row r="28" spans="1:11" ht="13.5" thickBot="1">
      <c r="A28" s="104">
        <v>11</v>
      </c>
      <c r="B28" s="105"/>
      <c r="C28" s="106"/>
      <c r="D28" s="107"/>
      <c r="E28" s="108"/>
      <c r="F28" s="109"/>
      <c r="G28" s="110"/>
      <c r="H28" s="108"/>
      <c r="I28" s="108"/>
      <c r="J28" s="107"/>
      <c r="K28" s="111"/>
    </row>
    <row r="29" spans="1:11" ht="13.5" thickBot="1">
      <c r="A29" s="79"/>
      <c r="B29" s="80"/>
      <c r="C29" s="43"/>
      <c r="D29" s="81"/>
      <c r="E29" s="21"/>
      <c r="F29" s="77"/>
      <c r="G29" s="36"/>
      <c r="H29" s="21"/>
      <c r="I29" s="21"/>
      <c r="J29" s="81"/>
      <c r="K29" s="47"/>
    </row>
    <row r="30" spans="1:11" s="14" customFormat="1" ht="13.5" customHeight="1">
      <c r="A30" s="210" t="s">
        <v>38</v>
      </c>
      <c r="B30" s="211"/>
      <c r="C30" s="211"/>
      <c r="D30" s="211"/>
      <c r="E30" s="211"/>
      <c r="F30" s="44">
        <f>SUM(F18:F28)</f>
        <v>5000</v>
      </c>
      <c r="G30" s="44">
        <f>SUM(G18:G28)</f>
        <v>0</v>
      </c>
      <c r="H30" s="227"/>
      <c r="I30" s="228"/>
      <c r="J30" s="228"/>
      <c r="K30" s="94"/>
    </row>
    <row r="31" spans="1:11" s="14" customFormat="1" ht="13.5" customHeight="1">
      <c r="A31" s="112"/>
      <c r="B31" s="229" t="s">
        <v>21</v>
      </c>
      <c r="C31" s="230"/>
      <c r="D31" s="231"/>
      <c r="E31" s="232"/>
      <c r="F31" s="113"/>
      <c r="G31" s="113"/>
      <c r="H31" s="233"/>
      <c r="I31" s="234"/>
      <c r="J31" s="234"/>
      <c r="K31" s="53"/>
    </row>
    <row r="32" spans="1:11" s="14" customFormat="1" ht="13.5" customHeight="1">
      <c r="A32" s="112"/>
      <c r="B32" s="229"/>
      <c r="C32" s="235"/>
      <c r="D32" s="231"/>
      <c r="E32" s="232"/>
      <c r="F32" s="114"/>
      <c r="G32" s="114"/>
      <c r="H32" s="217"/>
      <c r="I32" s="230"/>
      <c r="J32" s="230"/>
      <c r="K32" s="54"/>
    </row>
    <row r="33" spans="1:11" s="14" customFormat="1" ht="13.5" customHeight="1">
      <c r="A33" s="115"/>
      <c r="B33" s="229" t="s">
        <v>4</v>
      </c>
      <c r="C33" s="244"/>
      <c r="D33" s="231"/>
      <c r="E33" s="232"/>
      <c r="F33" s="42">
        <f>F18</f>
        <v>5000</v>
      </c>
      <c r="G33" s="42">
        <f>G18</f>
        <v>0</v>
      </c>
      <c r="H33" s="245"/>
      <c r="I33" s="246"/>
      <c r="J33" s="246"/>
      <c r="K33" s="56"/>
    </row>
    <row r="34" spans="1:11" s="14" customFormat="1" ht="13.5" customHeight="1">
      <c r="A34" s="115"/>
      <c r="B34" s="242" t="s">
        <v>3</v>
      </c>
      <c r="C34" s="242"/>
      <c r="D34" s="243"/>
      <c r="E34" s="243"/>
      <c r="F34" s="42">
        <f>F30-F32-F33</f>
        <v>0</v>
      </c>
      <c r="G34" s="42">
        <f>G30-G32-G33</f>
        <v>0</v>
      </c>
      <c r="H34" s="240"/>
      <c r="I34" s="241"/>
      <c r="J34" s="241"/>
      <c r="K34" s="35"/>
    </row>
    <row r="35" spans="1:11" s="14" customFormat="1" ht="13.5" customHeight="1" thickBot="1">
      <c r="A35" s="223" t="s">
        <v>131</v>
      </c>
      <c r="B35" s="224"/>
      <c r="C35" s="224"/>
      <c r="D35" s="224"/>
      <c r="E35" s="224"/>
      <c r="F35" s="46">
        <f>F16-F30</f>
        <v>14511.400000000001</v>
      </c>
      <c r="G35" s="46">
        <f>G16-G30</f>
        <v>0</v>
      </c>
      <c r="H35" s="225"/>
      <c r="I35" s="226"/>
      <c r="J35" s="226"/>
      <c r="K35" s="55"/>
    </row>
    <row r="36" spans="1:11" s="62" customFormat="1" ht="13.5" customHeight="1">
      <c r="A36" s="57"/>
      <c r="B36" s="57"/>
      <c r="C36" s="57"/>
      <c r="D36" s="57"/>
      <c r="E36" s="57"/>
      <c r="F36" s="58"/>
      <c r="G36" s="58"/>
      <c r="H36" s="60"/>
      <c r="I36" s="63"/>
      <c r="J36" s="63"/>
      <c r="K36" s="153"/>
    </row>
    <row r="37" spans="1:11" s="10" customFormat="1" ht="11.25">
      <c r="A37" s="21"/>
      <c r="B37" s="48"/>
      <c r="C37" s="21"/>
      <c r="D37" s="21"/>
      <c r="E37" s="21"/>
      <c r="F37" s="49"/>
      <c r="G37" s="36"/>
      <c r="H37" s="21"/>
      <c r="I37" s="21"/>
      <c r="J37" s="21"/>
      <c r="K37" s="153" t="s">
        <v>100</v>
      </c>
    </row>
    <row r="38" ht="12.75">
      <c r="K38" s="1"/>
    </row>
    <row r="39" ht="12.75">
      <c r="K39" s="1"/>
    </row>
    <row r="40" ht="12.75">
      <c r="K40" s="1"/>
    </row>
    <row r="41" ht="12.75">
      <c r="K41" s="1"/>
    </row>
    <row r="42" ht="12.75">
      <c r="K42" s="1"/>
    </row>
    <row r="43" ht="12.75">
      <c r="K43" s="1"/>
    </row>
    <row r="44" ht="12.75">
      <c r="K44" s="1"/>
    </row>
    <row r="45" ht="12.75">
      <c r="K45" s="1"/>
    </row>
    <row r="46" ht="12.75">
      <c r="K46" s="1"/>
    </row>
    <row r="47" ht="12.75">
      <c r="K47" s="1"/>
    </row>
    <row r="48" ht="12.75">
      <c r="K48" s="1"/>
    </row>
    <row r="49" ht="12.75">
      <c r="K49" s="1"/>
    </row>
    <row r="50" ht="12.75">
      <c r="K50" s="1"/>
    </row>
    <row r="51" ht="12.75">
      <c r="K51" s="1"/>
    </row>
    <row r="52" ht="12.75">
      <c r="K52" s="1"/>
    </row>
    <row r="53" ht="12.75">
      <c r="K53" s="1"/>
    </row>
    <row r="54" ht="12.75">
      <c r="K54" s="1"/>
    </row>
    <row r="55" ht="12.75">
      <c r="K55" s="1"/>
    </row>
    <row r="56" ht="12.75">
      <c r="K56" s="1"/>
    </row>
    <row r="57" ht="12.75">
      <c r="K57" s="1"/>
    </row>
    <row r="58" ht="12.75">
      <c r="K58" s="1"/>
    </row>
  </sheetData>
  <sheetProtection/>
  <mergeCells count="38">
    <mergeCell ref="K6:K7"/>
    <mergeCell ref="A9:K9"/>
    <mergeCell ref="A3:K3"/>
    <mergeCell ref="A4:K4"/>
    <mergeCell ref="A6:A7"/>
    <mergeCell ref="B6:B7"/>
    <mergeCell ref="C6:C7"/>
    <mergeCell ref="D6:D7"/>
    <mergeCell ref="E6:E7"/>
    <mergeCell ref="F6:F7"/>
    <mergeCell ref="A11:E11"/>
    <mergeCell ref="H11:J11"/>
    <mergeCell ref="A12:E12"/>
    <mergeCell ref="H12:J12"/>
    <mergeCell ref="I6:I7"/>
    <mergeCell ref="J6:J7"/>
    <mergeCell ref="G6:G7"/>
    <mergeCell ref="H6:H7"/>
    <mergeCell ref="A15:E15"/>
    <mergeCell ref="H15:J15"/>
    <mergeCell ref="A13:E13"/>
    <mergeCell ref="H13:J13"/>
    <mergeCell ref="A14:E14"/>
    <mergeCell ref="H14:J14"/>
    <mergeCell ref="B31:E31"/>
    <mergeCell ref="H31:J31"/>
    <mergeCell ref="B32:E32"/>
    <mergeCell ref="H32:J32"/>
    <mergeCell ref="A16:E16"/>
    <mergeCell ref="H16:J16"/>
    <mergeCell ref="A30:E30"/>
    <mergeCell ref="H30:J30"/>
    <mergeCell ref="A35:E35"/>
    <mergeCell ref="H35:J35"/>
    <mergeCell ref="B33:E33"/>
    <mergeCell ref="H33:J33"/>
    <mergeCell ref="B34:E34"/>
    <mergeCell ref="H34:J34"/>
  </mergeCells>
  <printOptions horizontalCentered="1"/>
  <pageMargins left="0" right="0" top="0" bottom="0" header="0" footer="0"/>
  <pageSetup horizontalDpi="600" verticalDpi="600" orientation="landscape" paperSize="9" scale="105" r:id="rId1"/>
  <headerFooter alignWithMargins="0">
    <oddFooter>&amp;CStrona &amp;P z &amp;N</oddFooter>
  </headerFooter>
  <colBreaks count="1" manualBreakCount="1">
    <brk id="11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L58"/>
  <sheetViews>
    <sheetView zoomScale="150" zoomScaleNormal="150" zoomScalePageLayoutView="0" workbookViewId="0" topLeftCell="A1">
      <selection activeCell="A1" sqref="A1:K2"/>
    </sheetView>
  </sheetViews>
  <sheetFormatPr defaultColWidth="9.140625" defaultRowHeight="12.75"/>
  <cols>
    <col min="1" max="1" width="3.7109375" style="0" customWidth="1"/>
    <col min="2" max="2" width="16.140625" style="0" customWidth="1"/>
    <col min="3" max="3" width="33.7109375" style="0" customWidth="1"/>
    <col min="4" max="4" width="9.7109375" style="0" customWidth="1"/>
    <col min="5" max="5" width="7.00390625" style="0" customWidth="1"/>
    <col min="6" max="6" width="10.7109375" style="5" customWidth="1"/>
    <col min="7" max="7" width="9.57421875" style="136" customWidth="1"/>
    <col min="8" max="8" width="12.57421875" style="0" customWidth="1"/>
    <col min="9" max="9" width="10.421875" style="0" customWidth="1"/>
    <col min="10" max="10" width="6.8515625" style="0" customWidth="1"/>
    <col min="11" max="11" width="12.57421875" style="0" customWidth="1"/>
    <col min="13" max="13" width="9.421875" style="0" bestFit="1" customWidth="1"/>
  </cols>
  <sheetData>
    <row r="1" spans="1:11" s="9" customFormat="1" ht="11.25">
      <c r="A1" s="10" t="s">
        <v>5</v>
      </c>
      <c r="B1" s="10"/>
      <c r="C1" s="10"/>
      <c r="D1" s="10"/>
      <c r="E1" s="10"/>
      <c r="F1" s="6"/>
      <c r="G1" s="6"/>
      <c r="H1" s="10"/>
      <c r="I1" s="10"/>
      <c r="J1" s="10" t="s">
        <v>182</v>
      </c>
      <c r="K1" s="10"/>
    </row>
    <row r="2" spans="1:11" s="9" customFormat="1" ht="11.25">
      <c r="A2" s="10"/>
      <c r="B2" s="10"/>
      <c r="C2" s="10"/>
      <c r="D2" s="10"/>
      <c r="E2" s="10"/>
      <c r="F2" s="6"/>
      <c r="G2" s="6"/>
      <c r="H2" s="95" t="s">
        <v>183</v>
      </c>
      <c r="I2" s="10"/>
      <c r="J2" s="10"/>
      <c r="K2" s="10"/>
    </row>
    <row r="3" spans="1:12" ht="12.75" customHeight="1">
      <c r="A3" s="199" t="s">
        <v>129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38"/>
    </row>
    <row r="4" spans="1:11" ht="12.75" customHeight="1">
      <c r="A4" s="199" t="s">
        <v>117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</row>
    <row r="5" spans="1:6" ht="15.75" thickBot="1">
      <c r="A5" s="7"/>
      <c r="B5" s="7"/>
      <c r="C5" s="7"/>
      <c r="D5" s="7"/>
      <c r="E5" s="7"/>
      <c r="F5" s="8"/>
    </row>
    <row r="6" spans="1:11" ht="12.75">
      <c r="A6" s="201" t="s">
        <v>9</v>
      </c>
      <c r="B6" s="203" t="s">
        <v>0</v>
      </c>
      <c r="C6" s="203" t="s">
        <v>1</v>
      </c>
      <c r="D6" s="203" t="s">
        <v>10</v>
      </c>
      <c r="E6" s="203" t="s">
        <v>11</v>
      </c>
      <c r="F6" s="203" t="s">
        <v>12</v>
      </c>
      <c r="G6" s="253" t="s">
        <v>13</v>
      </c>
      <c r="H6" s="203" t="s">
        <v>14</v>
      </c>
      <c r="I6" s="203" t="s">
        <v>15</v>
      </c>
      <c r="J6" s="203" t="s">
        <v>16</v>
      </c>
      <c r="K6" s="205" t="s">
        <v>2</v>
      </c>
    </row>
    <row r="7" spans="1:11" ht="13.5" thickBot="1">
      <c r="A7" s="202"/>
      <c r="B7" s="204"/>
      <c r="C7" s="204"/>
      <c r="D7" s="204"/>
      <c r="E7" s="204"/>
      <c r="F7" s="204"/>
      <c r="G7" s="254"/>
      <c r="H7" s="204"/>
      <c r="I7" s="204"/>
      <c r="J7" s="204"/>
      <c r="K7" s="206"/>
    </row>
    <row r="8" spans="1:11" ht="13.5" thickBot="1">
      <c r="A8" s="37"/>
      <c r="B8" s="37"/>
      <c r="C8" s="37"/>
      <c r="D8" s="37"/>
      <c r="E8" s="37"/>
      <c r="F8" s="37"/>
      <c r="G8" s="137"/>
      <c r="H8" s="37"/>
      <c r="I8" s="37"/>
      <c r="J8" s="37"/>
      <c r="K8" s="37"/>
    </row>
    <row r="9" spans="1:11" ht="21" customHeight="1" thickBot="1">
      <c r="A9" s="207" t="s">
        <v>83</v>
      </c>
      <c r="B9" s="208"/>
      <c r="C9" s="208"/>
      <c r="D9" s="208"/>
      <c r="E9" s="208"/>
      <c r="F9" s="208"/>
      <c r="G9" s="208"/>
      <c r="H9" s="208"/>
      <c r="I9" s="208"/>
      <c r="J9" s="208"/>
      <c r="K9" s="209"/>
    </row>
    <row r="10" spans="1:11" s="14" customFormat="1" ht="12.75" customHeight="1" thickBot="1">
      <c r="A10" s="15"/>
      <c r="B10" s="16"/>
      <c r="C10" s="16" t="s">
        <v>42</v>
      </c>
      <c r="D10" s="17">
        <v>225</v>
      </c>
      <c r="E10" s="18" t="s">
        <v>6</v>
      </c>
      <c r="F10" s="19"/>
      <c r="G10" s="138"/>
      <c r="H10" s="11" t="s">
        <v>8</v>
      </c>
      <c r="I10" s="12">
        <v>0.5</v>
      </c>
      <c r="J10" s="13" t="s">
        <v>7</v>
      </c>
      <c r="K10" s="20"/>
    </row>
    <row r="11" spans="1:11" s="14" customFormat="1" ht="13.5" customHeight="1">
      <c r="A11" s="210" t="s">
        <v>130</v>
      </c>
      <c r="B11" s="211"/>
      <c r="C11" s="211"/>
      <c r="D11" s="211"/>
      <c r="E11" s="211"/>
      <c r="F11" s="44">
        <v>10000</v>
      </c>
      <c r="G11" s="44"/>
      <c r="H11" s="227"/>
      <c r="I11" s="228"/>
      <c r="J11" s="228"/>
      <c r="K11" s="94"/>
    </row>
    <row r="12" spans="1:11" s="14" customFormat="1" ht="13.5" customHeight="1">
      <c r="A12" s="215" t="s">
        <v>28</v>
      </c>
      <c r="B12" s="216"/>
      <c r="C12" s="216"/>
      <c r="D12" s="216"/>
      <c r="E12" s="216"/>
      <c r="F12" s="41">
        <f>D10*I10*12</f>
        <v>1350</v>
      </c>
      <c r="G12" s="41"/>
      <c r="H12" s="217"/>
      <c r="I12" s="218"/>
      <c r="J12" s="218"/>
      <c r="K12" s="54"/>
    </row>
    <row r="13" spans="1:11" s="14" customFormat="1" ht="13.5" customHeight="1">
      <c r="A13" s="215" t="s">
        <v>36</v>
      </c>
      <c r="B13" s="216"/>
      <c r="C13" s="216"/>
      <c r="D13" s="216"/>
      <c r="E13" s="216"/>
      <c r="F13" s="41">
        <f>-(D10*12*0)</f>
        <v>0</v>
      </c>
      <c r="G13" s="41"/>
      <c r="H13" s="217"/>
      <c r="I13" s="218"/>
      <c r="J13" s="218"/>
      <c r="K13" s="54"/>
    </row>
    <row r="14" spans="1:11" s="40" customFormat="1" ht="12.75" customHeight="1">
      <c r="A14" s="219" t="s">
        <v>40</v>
      </c>
      <c r="B14" s="220"/>
      <c r="C14" s="220"/>
      <c r="D14" s="220"/>
      <c r="E14" s="220"/>
      <c r="F14" s="41">
        <v>0</v>
      </c>
      <c r="G14" s="42"/>
      <c r="H14" s="217"/>
      <c r="I14" s="218"/>
      <c r="J14" s="218"/>
      <c r="K14" s="54"/>
    </row>
    <row r="15" spans="1:11" s="14" customFormat="1" ht="13.5" customHeight="1">
      <c r="A15" s="215" t="s">
        <v>84</v>
      </c>
      <c r="B15" s="216"/>
      <c r="C15" s="216"/>
      <c r="D15" s="216"/>
      <c r="E15" s="216"/>
      <c r="F15" s="41">
        <v>0</v>
      </c>
      <c r="G15" s="41"/>
      <c r="H15" s="217"/>
      <c r="I15" s="218"/>
      <c r="J15" s="218"/>
      <c r="K15" s="54"/>
    </row>
    <row r="16" spans="1:11" s="39" customFormat="1" ht="12.75" customHeight="1" thickBot="1">
      <c r="A16" s="238" t="s">
        <v>125</v>
      </c>
      <c r="B16" s="239"/>
      <c r="C16" s="239"/>
      <c r="D16" s="239"/>
      <c r="E16" s="239"/>
      <c r="F16" s="45">
        <f>F11+F12+F13+F14+F15</f>
        <v>11350</v>
      </c>
      <c r="G16" s="45"/>
      <c r="H16" s="225"/>
      <c r="I16" s="226"/>
      <c r="J16" s="226"/>
      <c r="K16" s="55"/>
    </row>
    <row r="17" spans="1:11" s="86" customFormat="1" ht="13.5" customHeight="1" thickBot="1">
      <c r="A17" s="57"/>
      <c r="B17" s="57"/>
      <c r="C17" s="57"/>
      <c r="D17" s="57"/>
      <c r="E17" s="57"/>
      <c r="F17" s="58"/>
      <c r="G17" s="58"/>
      <c r="H17" s="60"/>
      <c r="I17" s="63"/>
      <c r="J17" s="63"/>
      <c r="K17" s="61"/>
    </row>
    <row r="18" spans="1:11" ht="12.75">
      <c r="A18" s="87">
        <v>1</v>
      </c>
      <c r="B18" s="99" t="s">
        <v>24</v>
      </c>
      <c r="C18" s="97" t="s">
        <v>20</v>
      </c>
      <c r="D18" s="89"/>
      <c r="E18" s="90"/>
      <c r="F18" s="101">
        <v>5000</v>
      </c>
      <c r="G18" s="91"/>
      <c r="H18" s="90">
        <v>2016</v>
      </c>
      <c r="I18" s="90"/>
      <c r="J18" s="89" t="s">
        <v>4</v>
      </c>
      <c r="K18" s="93"/>
    </row>
    <row r="19" spans="1:11" ht="12.75">
      <c r="A19" s="28">
        <v>2</v>
      </c>
      <c r="B19" s="27"/>
      <c r="C19" s="30"/>
      <c r="D19" s="25"/>
      <c r="E19" s="2"/>
      <c r="F19" s="26"/>
      <c r="G19" s="3"/>
      <c r="H19" s="4"/>
      <c r="I19" s="2"/>
      <c r="J19" s="25"/>
      <c r="K19" s="24"/>
    </row>
    <row r="20" spans="1:11" ht="12.75">
      <c r="A20" s="29">
        <v>3</v>
      </c>
      <c r="B20" s="30"/>
      <c r="C20" s="30"/>
      <c r="D20" s="4"/>
      <c r="E20" s="4"/>
      <c r="F20" s="26"/>
      <c r="G20" s="31"/>
      <c r="H20" s="4"/>
      <c r="I20" s="4"/>
      <c r="J20" s="25"/>
      <c r="K20" s="33"/>
    </row>
    <row r="21" spans="1:11" ht="12.75">
      <c r="A21" s="29">
        <v>4</v>
      </c>
      <c r="B21" s="30"/>
      <c r="C21" s="30"/>
      <c r="D21" s="4"/>
      <c r="E21" s="4"/>
      <c r="F21" s="31"/>
      <c r="G21" s="31"/>
      <c r="H21" s="4"/>
      <c r="I21" s="4"/>
      <c r="J21" s="4"/>
      <c r="K21" s="32"/>
    </row>
    <row r="22" spans="1:11" ht="12.75">
      <c r="A22" s="29">
        <v>5</v>
      </c>
      <c r="B22" s="30"/>
      <c r="C22" s="30"/>
      <c r="D22" s="4"/>
      <c r="E22" s="4"/>
      <c r="F22" s="31"/>
      <c r="G22" s="31"/>
      <c r="H22" s="4"/>
      <c r="I22" s="4"/>
      <c r="J22" s="4"/>
      <c r="K22" s="32"/>
    </row>
    <row r="23" spans="1:11" ht="12.75">
      <c r="A23" s="29">
        <v>6</v>
      </c>
      <c r="B23" s="30"/>
      <c r="C23" s="30"/>
      <c r="D23" s="4"/>
      <c r="E23" s="4"/>
      <c r="F23" s="31"/>
      <c r="G23" s="31"/>
      <c r="H23" s="4"/>
      <c r="I23" s="4"/>
      <c r="J23" s="34"/>
      <c r="K23" s="32"/>
    </row>
    <row r="24" spans="1:11" ht="12.75">
      <c r="A24" s="28">
        <v>7</v>
      </c>
      <c r="B24" s="27"/>
      <c r="C24" s="51"/>
      <c r="D24" s="25"/>
      <c r="E24" s="2"/>
      <c r="F24" s="65"/>
      <c r="G24" s="3"/>
      <c r="H24" s="2"/>
      <c r="I24" s="2"/>
      <c r="J24" s="25"/>
      <c r="K24" s="24"/>
    </row>
    <row r="25" spans="1:11" ht="12.75">
      <c r="A25" s="28">
        <v>8</v>
      </c>
      <c r="B25" s="50"/>
      <c r="C25" s="52"/>
      <c r="D25" s="34"/>
      <c r="E25" s="4"/>
      <c r="F25" s="64"/>
      <c r="G25" s="31"/>
      <c r="H25" s="4"/>
      <c r="I25" s="4"/>
      <c r="J25" s="25"/>
      <c r="K25" s="24"/>
    </row>
    <row r="26" spans="1:11" ht="12.75">
      <c r="A26" s="28">
        <v>9</v>
      </c>
      <c r="B26" s="50"/>
      <c r="C26" s="52"/>
      <c r="D26" s="34"/>
      <c r="E26" s="4"/>
      <c r="F26" s="64"/>
      <c r="G26" s="31"/>
      <c r="H26" s="4"/>
      <c r="I26" s="4"/>
      <c r="J26" s="34"/>
      <c r="K26" s="24"/>
    </row>
    <row r="27" spans="1:11" ht="12.75">
      <c r="A27" s="28">
        <v>10</v>
      </c>
      <c r="B27" s="27"/>
      <c r="C27" s="51"/>
      <c r="D27" s="25"/>
      <c r="E27" s="2"/>
      <c r="F27" s="65"/>
      <c r="G27" s="3"/>
      <c r="H27" s="2"/>
      <c r="I27" s="2"/>
      <c r="J27" s="25"/>
      <c r="K27" s="24"/>
    </row>
    <row r="28" spans="1:11" ht="13.5" thickBot="1">
      <c r="A28" s="104">
        <v>11</v>
      </c>
      <c r="B28" s="105"/>
      <c r="C28" s="106"/>
      <c r="D28" s="107"/>
      <c r="E28" s="108"/>
      <c r="F28" s="109"/>
      <c r="G28" s="110"/>
      <c r="H28" s="108"/>
      <c r="I28" s="108"/>
      <c r="J28" s="107"/>
      <c r="K28" s="111"/>
    </row>
    <row r="29" spans="1:11" ht="13.5" thickBot="1">
      <c r="A29" s="79"/>
      <c r="B29" s="80"/>
      <c r="C29" s="43"/>
      <c r="D29" s="81"/>
      <c r="E29" s="21"/>
      <c r="F29" s="77"/>
      <c r="G29" s="36"/>
      <c r="H29" s="21"/>
      <c r="I29" s="21"/>
      <c r="J29" s="81"/>
      <c r="K29" s="47"/>
    </row>
    <row r="30" spans="1:11" s="14" customFormat="1" ht="13.5" customHeight="1">
      <c r="A30" s="210" t="s">
        <v>38</v>
      </c>
      <c r="B30" s="211"/>
      <c r="C30" s="211"/>
      <c r="D30" s="211"/>
      <c r="E30" s="211"/>
      <c r="F30" s="44">
        <f>SUM(F18:F28)</f>
        <v>5000</v>
      </c>
      <c r="G30" s="44">
        <f>SUM(G18:G28)</f>
        <v>0</v>
      </c>
      <c r="H30" s="227"/>
      <c r="I30" s="228"/>
      <c r="J30" s="228"/>
      <c r="K30" s="94"/>
    </row>
    <row r="31" spans="1:11" s="14" customFormat="1" ht="13.5" customHeight="1">
      <c r="A31" s="112"/>
      <c r="B31" s="229" t="s">
        <v>21</v>
      </c>
      <c r="C31" s="230"/>
      <c r="D31" s="231"/>
      <c r="E31" s="232"/>
      <c r="F31" s="113"/>
      <c r="G31" s="113"/>
      <c r="H31" s="233"/>
      <c r="I31" s="234"/>
      <c r="J31" s="234"/>
      <c r="K31" s="53"/>
    </row>
    <row r="32" spans="1:11" s="14" customFormat="1" ht="13.5" customHeight="1">
      <c r="A32" s="112"/>
      <c r="B32" s="229"/>
      <c r="C32" s="235"/>
      <c r="D32" s="231"/>
      <c r="E32" s="232"/>
      <c r="F32" s="114"/>
      <c r="G32" s="114"/>
      <c r="H32" s="217"/>
      <c r="I32" s="230"/>
      <c r="J32" s="230"/>
      <c r="K32" s="54"/>
    </row>
    <row r="33" spans="1:11" s="14" customFormat="1" ht="13.5" customHeight="1">
      <c r="A33" s="115"/>
      <c r="B33" s="229" t="s">
        <v>4</v>
      </c>
      <c r="C33" s="244"/>
      <c r="D33" s="231"/>
      <c r="E33" s="232"/>
      <c r="F33" s="42">
        <f>F18</f>
        <v>5000</v>
      </c>
      <c r="G33" s="42">
        <f>G18</f>
        <v>0</v>
      </c>
      <c r="H33" s="245"/>
      <c r="I33" s="246"/>
      <c r="J33" s="246"/>
      <c r="K33" s="56"/>
    </row>
    <row r="34" spans="1:11" s="14" customFormat="1" ht="13.5" customHeight="1">
      <c r="A34" s="115"/>
      <c r="B34" s="242" t="s">
        <v>3</v>
      </c>
      <c r="C34" s="242"/>
      <c r="D34" s="243"/>
      <c r="E34" s="243"/>
      <c r="F34" s="42">
        <f>F30-F32-F33</f>
        <v>0</v>
      </c>
      <c r="G34" s="42">
        <f>G30-G32-G33</f>
        <v>0</v>
      </c>
      <c r="H34" s="240"/>
      <c r="I34" s="241"/>
      <c r="J34" s="241"/>
      <c r="K34" s="35"/>
    </row>
    <row r="35" spans="1:11" s="14" customFormat="1" ht="13.5" customHeight="1" thickBot="1">
      <c r="A35" s="223" t="s">
        <v>131</v>
      </c>
      <c r="B35" s="224"/>
      <c r="C35" s="224"/>
      <c r="D35" s="224"/>
      <c r="E35" s="224"/>
      <c r="F35" s="46">
        <f>F16-F30</f>
        <v>6350</v>
      </c>
      <c r="G35" s="46">
        <f>G16-G30</f>
        <v>0</v>
      </c>
      <c r="H35" s="225"/>
      <c r="I35" s="226"/>
      <c r="J35" s="226"/>
      <c r="K35" s="55"/>
    </row>
    <row r="36" spans="1:11" s="62" customFormat="1" ht="13.5" customHeight="1">
      <c r="A36" s="57"/>
      <c r="B36" s="57"/>
      <c r="C36" s="57"/>
      <c r="D36" s="57"/>
      <c r="E36" s="57"/>
      <c r="F36" s="58"/>
      <c r="G36" s="58"/>
      <c r="H36" s="60"/>
      <c r="I36" s="63"/>
      <c r="J36" s="63"/>
      <c r="K36" s="153"/>
    </row>
    <row r="37" spans="1:11" s="10" customFormat="1" ht="11.25">
      <c r="A37" s="21"/>
      <c r="B37" s="48"/>
      <c r="C37" s="21"/>
      <c r="D37" s="21"/>
      <c r="E37" s="21"/>
      <c r="F37" s="49"/>
      <c r="G37" s="36"/>
      <c r="H37" s="21"/>
      <c r="I37" s="21"/>
      <c r="J37" s="21"/>
      <c r="K37" s="153" t="s">
        <v>101</v>
      </c>
    </row>
    <row r="38" ht="12.75">
      <c r="K38" s="1"/>
    </row>
    <row r="39" ht="12.75">
      <c r="K39" s="1"/>
    </row>
    <row r="40" ht="12.75">
      <c r="K40" s="1"/>
    </row>
    <row r="41" ht="12.75">
      <c r="K41" s="1"/>
    </row>
    <row r="42" ht="12.75">
      <c r="K42" s="1"/>
    </row>
    <row r="43" ht="12.75">
      <c r="K43" s="1"/>
    </row>
    <row r="44" ht="12.75">
      <c r="K44" s="1"/>
    </row>
    <row r="45" ht="12.75">
      <c r="K45" s="1"/>
    </row>
    <row r="46" ht="12.75">
      <c r="K46" s="1"/>
    </row>
    <row r="47" ht="12.75">
      <c r="K47" s="1"/>
    </row>
    <row r="48" ht="12.75">
      <c r="K48" s="1"/>
    </row>
    <row r="49" ht="12.75">
      <c r="K49" s="1"/>
    </row>
    <row r="50" ht="12.75">
      <c r="K50" s="1"/>
    </row>
    <row r="51" ht="12.75">
      <c r="K51" s="1"/>
    </row>
    <row r="52" ht="12.75">
      <c r="K52" s="1"/>
    </row>
    <row r="53" ht="12.75">
      <c r="K53" s="1"/>
    </row>
    <row r="54" ht="12.75">
      <c r="K54" s="1"/>
    </row>
    <row r="55" ht="12.75">
      <c r="K55" s="1"/>
    </row>
    <row r="56" ht="12.75">
      <c r="K56" s="1"/>
    </row>
    <row r="57" ht="12.75">
      <c r="K57" s="1"/>
    </row>
    <row r="58" ht="12.75">
      <c r="K58" s="1"/>
    </row>
  </sheetData>
  <sheetProtection/>
  <mergeCells count="38">
    <mergeCell ref="K6:K7"/>
    <mergeCell ref="A9:K9"/>
    <mergeCell ref="A3:K3"/>
    <mergeCell ref="A4:K4"/>
    <mergeCell ref="A6:A7"/>
    <mergeCell ref="B6:B7"/>
    <mergeCell ref="C6:C7"/>
    <mergeCell ref="D6:D7"/>
    <mergeCell ref="E6:E7"/>
    <mergeCell ref="F6:F7"/>
    <mergeCell ref="A11:E11"/>
    <mergeCell ref="H11:J11"/>
    <mergeCell ref="A12:E12"/>
    <mergeCell ref="H12:J12"/>
    <mergeCell ref="I6:I7"/>
    <mergeCell ref="J6:J7"/>
    <mergeCell ref="G6:G7"/>
    <mergeCell ref="H6:H7"/>
    <mergeCell ref="A15:E15"/>
    <mergeCell ref="H15:J15"/>
    <mergeCell ref="A13:E13"/>
    <mergeCell ref="H13:J13"/>
    <mergeCell ref="A14:E14"/>
    <mergeCell ref="H14:J14"/>
    <mergeCell ref="B31:E31"/>
    <mergeCell ref="H31:J31"/>
    <mergeCell ref="B32:E32"/>
    <mergeCell ref="H32:J32"/>
    <mergeCell ref="A16:E16"/>
    <mergeCell ref="H16:J16"/>
    <mergeCell ref="A30:E30"/>
    <mergeCell ref="H30:J30"/>
    <mergeCell ref="A35:E35"/>
    <mergeCell ref="H35:J35"/>
    <mergeCell ref="B33:E33"/>
    <mergeCell ref="H33:J33"/>
    <mergeCell ref="B34:E34"/>
    <mergeCell ref="H34:J34"/>
  </mergeCells>
  <printOptions horizontalCentered="1"/>
  <pageMargins left="0" right="0" top="0" bottom="0" header="0" footer="0"/>
  <pageSetup horizontalDpi="600" verticalDpi="600" orientation="landscape" paperSize="9" scale="105" r:id="rId1"/>
  <headerFooter alignWithMargins="0">
    <oddFooter>&amp;CStrona &amp;P z &amp;N</oddFooter>
  </headerFooter>
  <colBreaks count="1" manualBreakCount="1">
    <brk id="11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L58"/>
  <sheetViews>
    <sheetView zoomScale="150" zoomScaleNormal="150" zoomScalePageLayoutView="0" workbookViewId="0" topLeftCell="A1">
      <selection activeCell="A1" sqref="A1:K2"/>
    </sheetView>
  </sheetViews>
  <sheetFormatPr defaultColWidth="9.140625" defaultRowHeight="12.75"/>
  <cols>
    <col min="1" max="1" width="3.7109375" style="0" customWidth="1"/>
    <col min="2" max="2" width="16.140625" style="0" customWidth="1"/>
    <col min="3" max="3" width="33.7109375" style="0" customWidth="1"/>
    <col min="4" max="4" width="9.7109375" style="0" customWidth="1"/>
    <col min="5" max="5" width="7.00390625" style="0" customWidth="1"/>
    <col min="6" max="6" width="10.7109375" style="5" customWidth="1"/>
    <col min="7" max="7" width="9.57421875" style="136" customWidth="1"/>
    <col min="8" max="8" width="12.57421875" style="0" customWidth="1"/>
    <col min="9" max="9" width="10.421875" style="0" customWidth="1"/>
    <col min="10" max="10" width="6.8515625" style="0" customWidth="1"/>
    <col min="11" max="11" width="12.57421875" style="0" customWidth="1"/>
    <col min="13" max="13" width="9.421875" style="0" bestFit="1" customWidth="1"/>
  </cols>
  <sheetData>
    <row r="1" spans="1:11" s="9" customFormat="1" ht="11.25">
      <c r="A1" s="10" t="s">
        <v>5</v>
      </c>
      <c r="B1" s="10"/>
      <c r="C1" s="10"/>
      <c r="D1" s="10"/>
      <c r="E1" s="10"/>
      <c r="F1" s="6"/>
      <c r="G1" s="6"/>
      <c r="H1" s="10"/>
      <c r="I1" s="10"/>
      <c r="J1" s="10" t="s">
        <v>182</v>
      </c>
      <c r="K1" s="10"/>
    </row>
    <row r="2" spans="1:11" s="9" customFormat="1" ht="11.25">
      <c r="A2" s="10"/>
      <c r="B2" s="10"/>
      <c r="C2" s="10"/>
      <c r="D2" s="10"/>
      <c r="E2" s="10"/>
      <c r="F2" s="6"/>
      <c r="G2" s="6"/>
      <c r="H2" s="95" t="s">
        <v>183</v>
      </c>
      <c r="I2" s="10"/>
      <c r="J2" s="10"/>
      <c r="K2" s="10"/>
    </row>
    <row r="3" spans="1:12" ht="12.75" customHeight="1">
      <c r="A3" s="199" t="s">
        <v>129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38"/>
    </row>
    <row r="4" spans="1:11" ht="12.75" customHeight="1">
      <c r="A4" s="199" t="s">
        <v>117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</row>
    <row r="5" spans="1:6" ht="15.75" thickBot="1">
      <c r="A5" s="7"/>
      <c r="B5" s="7"/>
      <c r="C5" s="7"/>
      <c r="D5" s="7"/>
      <c r="E5" s="7"/>
      <c r="F5" s="8"/>
    </row>
    <row r="6" spans="1:11" ht="12.75">
      <c r="A6" s="201" t="s">
        <v>9</v>
      </c>
      <c r="B6" s="203" t="s">
        <v>0</v>
      </c>
      <c r="C6" s="203" t="s">
        <v>1</v>
      </c>
      <c r="D6" s="203" t="s">
        <v>10</v>
      </c>
      <c r="E6" s="203" t="s">
        <v>11</v>
      </c>
      <c r="F6" s="203" t="s">
        <v>12</v>
      </c>
      <c r="G6" s="253" t="s">
        <v>13</v>
      </c>
      <c r="H6" s="203" t="s">
        <v>14</v>
      </c>
      <c r="I6" s="203" t="s">
        <v>15</v>
      </c>
      <c r="J6" s="203" t="s">
        <v>16</v>
      </c>
      <c r="K6" s="205" t="s">
        <v>2</v>
      </c>
    </row>
    <row r="7" spans="1:11" ht="13.5" thickBot="1">
      <c r="A7" s="202"/>
      <c r="B7" s="204"/>
      <c r="C7" s="204"/>
      <c r="D7" s="204"/>
      <c r="E7" s="204"/>
      <c r="F7" s="204"/>
      <c r="G7" s="254"/>
      <c r="H7" s="204"/>
      <c r="I7" s="204"/>
      <c r="J7" s="204"/>
      <c r="K7" s="206"/>
    </row>
    <row r="8" spans="1:11" ht="13.5" thickBot="1">
      <c r="A8" s="37"/>
      <c r="B8" s="37"/>
      <c r="C8" s="37"/>
      <c r="D8" s="37"/>
      <c r="E8" s="37"/>
      <c r="F8" s="37"/>
      <c r="G8" s="137"/>
      <c r="H8" s="37"/>
      <c r="I8" s="37"/>
      <c r="J8" s="37"/>
      <c r="K8" s="37"/>
    </row>
    <row r="9" spans="1:11" ht="21" customHeight="1" thickBot="1">
      <c r="A9" s="207" t="s">
        <v>81</v>
      </c>
      <c r="B9" s="208"/>
      <c r="C9" s="208"/>
      <c r="D9" s="208"/>
      <c r="E9" s="208"/>
      <c r="F9" s="208"/>
      <c r="G9" s="208"/>
      <c r="H9" s="208"/>
      <c r="I9" s="208"/>
      <c r="J9" s="208"/>
      <c r="K9" s="209"/>
    </row>
    <row r="10" spans="1:11" s="14" customFormat="1" ht="12.75" customHeight="1" thickBot="1">
      <c r="A10" s="15"/>
      <c r="B10" s="16"/>
      <c r="C10" s="16" t="s">
        <v>42</v>
      </c>
      <c r="D10" s="17">
        <v>196.1</v>
      </c>
      <c r="E10" s="18" t="s">
        <v>6</v>
      </c>
      <c r="F10" s="19"/>
      <c r="G10" s="138"/>
      <c r="H10" s="11" t="s">
        <v>8</v>
      </c>
      <c r="I10" s="12">
        <v>0.5</v>
      </c>
      <c r="J10" s="13" t="s">
        <v>7</v>
      </c>
      <c r="K10" s="20"/>
    </row>
    <row r="11" spans="1:11" s="14" customFormat="1" ht="13.5" customHeight="1">
      <c r="A11" s="210" t="s">
        <v>130</v>
      </c>
      <c r="B11" s="211"/>
      <c r="C11" s="211"/>
      <c r="D11" s="211"/>
      <c r="E11" s="211"/>
      <c r="F11" s="44">
        <v>8000</v>
      </c>
      <c r="G11" s="44"/>
      <c r="H11" s="227"/>
      <c r="I11" s="228"/>
      <c r="J11" s="228"/>
      <c r="K11" s="94"/>
    </row>
    <row r="12" spans="1:11" s="14" customFormat="1" ht="13.5" customHeight="1">
      <c r="A12" s="215" t="s">
        <v>28</v>
      </c>
      <c r="B12" s="216"/>
      <c r="C12" s="216"/>
      <c r="D12" s="216"/>
      <c r="E12" s="216"/>
      <c r="F12" s="41">
        <f>D10*I10*12</f>
        <v>1176.6</v>
      </c>
      <c r="G12" s="41"/>
      <c r="H12" s="217"/>
      <c r="I12" s="218"/>
      <c r="J12" s="218"/>
      <c r="K12" s="54"/>
    </row>
    <row r="13" spans="1:11" s="14" customFormat="1" ht="13.5" customHeight="1">
      <c r="A13" s="215" t="s">
        <v>36</v>
      </c>
      <c r="B13" s="216"/>
      <c r="C13" s="216"/>
      <c r="D13" s="216"/>
      <c r="E13" s="216"/>
      <c r="F13" s="41">
        <f>-(D10*12*0)</f>
        <v>0</v>
      </c>
      <c r="G13" s="41"/>
      <c r="H13" s="217"/>
      <c r="I13" s="218"/>
      <c r="J13" s="218"/>
      <c r="K13" s="54"/>
    </row>
    <row r="14" spans="1:11" s="40" customFormat="1" ht="12.75" customHeight="1">
      <c r="A14" s="219" t="s">
        <v>40</v>
      </c>
      <c r="B14" s="220"/>
      <c r="C14" s="220"/>
      <c r="D14" s="220"/>
      <c r="E14" s="220"/>
      <c r="F14" s="41">
        <v>0</v>
      </c>
      <c r="G14" s="41"/>
      <c r="H14" s="217"/>
      <c r="I14" s="218"/>
      <c r="J14" s="218"/>
      <c r="K14" s="54"/>
    </row>
    <row r="15" spans="1:11" s="14" customFormat="1" ht="13.5" customHeight="1">
      <c r="A15" s="215" t="s">
        <v>84</v>
      </c>
      <c r="B15" s="216"/>
      <c r="C15" s="216"/>
      <c r="D15" s="216"/>
      <c r="E15" s="216"/>
      <c r="F15" s="41">
        <v>0</v>
      </c>
      <c r="G15" s="41"/>
      <c r="H15" s="217"/>
      <c r="I15" s="218"/>
      <c r="J15" s="218"/>
      <c r="K15" s="54"/>
    </row>
    <row r="16" spans="1:11" s="39" customFormat="1" ht="12.75" customHeight="1" thickBot="1">
      <c r="A16" s="238" t="s">
        <v>125</v>
      </c>
      <c r="B16" s="239"/>
      <c r="C16" s="239"/>
      <c r="D16" s="239"/>
      <c r="E16" s="239"/>
      <c r="F16" s="45">
        <f>F11+F12+F13+F14+F15</f>
        <v>9176.6</v>
      </c>
      <c r="G16" s="45"/>
      <c r="H16" s="225"/>
      <c r="I16" s="226"/>
      <c r="J16" s="226"/>
      <c r="K16" s="55"/>
    </row>
    <row r="17" spans="1:11" s="86" customFormat="1" ht="13.5" customHeight="1" thickBot="1">
      <c r="A17" s="57"/>
      <c r="B17" s="57"/>
      <c r="C17" s="57"/>
      <c r="D17" s="57"/>
      <c r="E17" s="57"/>
      <c r="F17" s="58"/>
      <c r="G17" s="58"/>
      <c r="H17" s="60"/>
      <c r="I17" s="63"/>
      <c r="J17" s="63"/>
      <c r="K17" s="61"/>
    </row>
    <row r="18" spans="1:11" ht="12.75">
      <c r="A18" s="87">
        <v>1</v>
      </c>
      <c r="B18" s="99" t="s">
        <v>25</v>
      </c>
      <c r="C18" s="97" t="s">
        <v>20</v>
      </c>
      <c r="D18" s="89"/>
      <c r="E18" s="90"/>
      <c r="F18" s="101">
        <v>5000</v>
      </c>
      <c r="G18" s="91"/>
      <c r="H18" s="90">
        <v>2016</v>
      </c>
      <c r="I18" s="90"/>
      <c r="J18" s="89" t="s">
        <v>4</v>
      </c>
      <c r="K18" s="93"/>
    </row>
    <row r="19" spans="1:11" ht="12.75">
      <c r="A19" s="28">
        <v>2</v>
      </c>
      <c r="B19" s="27"/>
      <c r="C19" s="30"/>
      <c r="D19" s="25"/>
      <c r="E19" s="2"/>
      <c r="F19" s="26"/>
      <c r="G19" s="3"/>
      <c r="H19" s="4"/>
      <c r="I19" s="2"/>
      <c r="J19" s="25"/>
      <c r="K19" s="24"/>
    </row>
    <row r="20" spans="1:11" ht="12.75">
      <c r="A20" s="29">
        <v>3</v>
      </c>
      <c r="B20" s="30"/>
      <c r="C20" s="30"/>
      <c r="D20" s="4"/>
      <c r="E20" s="4"/>
      <c r="F20" s="26"/>
      <c r="G20" s="31"/>
      <c r="H20" s="4"/>
      <c r="I20" s="4"/>
      <c r="J20" s="25"/>
      <c r="K20" s="33"/>
    </row>
    <row r="21" spans="1:11" ht="12.75">
      <c r="A21" s="29">
        <v>4</v>
      </c>
      <c r="B21" s="30"/>
      <c r="C21" s="30"/>
      <c r="D21" s="4"/>
      <c r="E21" s="4"/>
      <c r="F21" s="31"/>
      <c r="G21" s="31"/>
      <c r="H21" s="4"/>
      <c r="I21" s="4"/>
      <c r="J21" s="4"/>
      <c r="K21" s="32"/>
    </row>
    <row r="22" spans="1:11" ht="12.75">
      <c r="A22" s="29">
        <v>5</v>
      </c>
      <c r="B22" s="30"/>
      <c r="C22" s="30"/>
      <c r="D22" s="4"/>
      <c r="E22" s="4"/>
      <c r="F22" s="31"/>
      <c r="G22" s="31"/>
      <c r="H22" s="4"/>
      <c r="I22" s="4"/>
      <c r="J22" s="4"/>
      <c r="K22" s="32"/>
    </row>
    <row r="23" spans="1:11" ht="12.75">
      <c r="A23" s="29">
        <v>6</v>
      </c>
      <c r="B23" s="30"/>
      <c r="C23" s="30"/>
      <c r="D23" s="4"/>
      <c r="E23" s="4"/>
      <c r="F23" s="31"/>
      <c r="G23" s="31"/>
      <c r="H23" s="4"/>
      <c r="I23" s="4"/>
      <c r="J23" s="34"/>
      <c r="K23" s="32"/>
    </row>
    <row r="24" spans="1:11" ht="12.75">
      <c r="A24" s="28">
        <v>7</v>
      </c>
      <c r="B24" s="27"/>
      <c r="C24" s="51"/>
      <c r="D24" s="25"/>
      <c r="E24" s="2"/>
      <c r="F24" s="65"/>
      <c r="G24" s="3"/>
      <c r="H24" s="2"/>
      <c r="I24" s="2"/>
      <c r="J24" s="25"/>
      <c r="K24" s="24"/>
    </row>
    <row r="25" spans="1:11" ht="12.75">
      <c r="A25" s="28">
        <v>8</v>
      </c>
      <c r="B25" s="50"/>
      <c r="C25" s="52"/>
      <c r="D25" s="34"/>
      <c r="E25" s="4"/>
      <c r="F25" s="64"/>
      <c r="G25" s="31"/>
      <c r="H25" s="4"/>
      <c r="I25" s="4"/>
      <c r="J25" s="25"/>
      <c r="K25" s="24"/>
    </row>
    <row r="26" spans="1:11" ht="12.75">
      <c r="A26" s="28">
        <v>9</v>
      </c>
      <c r="B26" s="50"/>
      <c r="C26" s="52"/>
      <c r="D26" s="34"/>
      <c r="E26" s="4"/>
      <c r="F26" s="64"/>
      <c r="G26" s="31"/>
      <c r="H26" s="4"/>
      <c r="I26" s="4"/>
      <c r="J26" s="34"/>
      <c r="K26" s="24"/>
    </row>
    <row r="27" spans="1:11" ht="12.75">
      <c r="A27" s="28">
        <v>10</v>
      </c>
      <c r="B27" s="27"/>
      <c r="C27" s="51"/>
      <c r="D27" s="25"/>
      <c r="E27" s="2"/>
      <c r="F27" s="65"/>
      <c r="G27" s="3"/>
      <c r="H27" s="2"/>
      <c r="I27" s="2"/>
      <c r="J27" s="25"/>
      <c r="K27" s="24"/>
    </row>
    <row r="28" spans="1:11" ht="13.5" thickBot="1">
      <c r="A28" s="104">
        <v>11</v>
      </c>
      <c r="B28" s="105"/>
      <c r="C28" s="106"/>
      <c r="D28" s="107"/>
      <c r="E28" s="108"/>
      <c r="F28" s="109"/>
      <c r="G28" s="110"/>
      <c r="H28" s="108"/>
      <c r="I28" s="108"/>
      <c r="J28" s="107"/>
      <c r="K28" s="111"/>
    </row>
    <row r="29" spans="1:11" ht="13.5" thickBot="1">
      <c r="A29" s="79"/>
      <c r="B29" s="80"/>
      <c r="C29" s="43"/>
      <c r="D29" s="81"/>
      <c r="E29" s="21"/>
      <c r="F29" s="77"/>
      <c r="G29" s="36"/>
      <c r="H29" s="21"/>
      <c r="I29" s="21"/>
      <c r="J29" s="81"/>
      <c r="K29" s="47"/>
    </row>
    <row r="30" spans="1:11" s="14" customFormat="1" ht="13.5" customHeight="1">
      <c r="A30" s="210" t="s">
        <v>38</v>
      </c>
      <c r="B30" s="211"/>
      <c r="C30" s="211"/>
      <c r="D30" s="211"/>
      <c r="E30" s="211"/>
      <c r="F30" s="44">
        <f>SUM(F18:F28)</f>
        <v>5000</v>
      </c>
      <c r="G30" s="44">
        <f>SUM(G18:G28)</f>
        <v>0</v>
      </c>
      <c r="H30" s="227"/>
      <c r="I30" s="228"/>
      <c r="J30" s="228"/>
      <c r="K30" s="94"/>
    </row>
    <row r="31" spans="1:11" s="14" customFormat="1" ht="13.5" customHeight="1">
      <c r="A31" s="112"/>
      <c r="B31" s="229" t="s">
        <v>21</v>
      </c>
      <c r="C31" s="230"/>
      <c r="D31" s="231"/>
      <c r="E31" s="232"/>
      <c r="F31" s="113"/>
      <c r="G31" s="113"/>
      <c r="H31" s="233"/>
      <c r="I31" s="234"/>
      <c r="J31" s="234"/>
      <c r="K31" s="53"/>
    </row>
    <row r="32" spans="1:11" s="14" customFormat="1" ht="13.5" customHeight="1">
      <c r="A32" s="112"/>
      <c r="B32" s="229"/>
      <c r="C32" s="235"/>
      <c r="D32" s="231"/>
      <c r="E32" s="232"/>
      <c r="F32" s="114"/>
      <c r="G32" s="114"/>
      <c r="H32" s="217"/>
      <c r="I32" s="230"/>
      <c r="J32" s="230"/>
      <c r="K32" s="54"/>
    </row>
    <row r="33" spans="1:11" s="14" customFormat="1" ht="13.5" customHeight="1">
      <c r="A33" s="115"/>
      <c r="B33" s="229" t="s">
        <v>4</v>
      </c>
      <c r="C33" s="244"/>
      <c r="D33" s="231"/>
      <c r="E33" s="232"/>
      <c r="F33" s="42">
        <f>F18</f>
        <v>5000</v>
      </c>
      <c r="G33" s="42">
        <f>G18</f>
        <v>0</v>
      </c>
      <c r="H33" s="245"/>
      <c r="I33" s="246"/>
      <c r="J33" s="246"/>
      <c r="K33" s="56"/>
    </row>
    <row r="34" spans="1:11" s="14" customFormat="1" ht="13.5" customHeight="1">
      <c r="A34" s="115"/>
      <c r="B34" s="242" t="s">
        <v>3</v>
      </c>
      <c r="C34" s="242"/>
      <c r="D34" s="243"/>
      <c r="E34" s="243"/>
      <c r="F34" s="42">
        <f>F30-F32-F33</f>
        <v>0</v>
      </c>
      <c r="G34" s="42">
        <f>G30-G32-G33</f>
        <v>0</v>
      </c>
      <c r="H34" s="240"/>
      <c r="I34" s="241"/>
      <c r="J34" s="241"/>
      <c r="K34" s="35"/>
    </row>
    <row r="35" spans="1:11" s="14" customFormat="1" ht="13.5" customHeight="1" thickBot="1">
      <c r="A35" s="223" t="s">
        <v>131</v>
      </c>
      <c r="B35" s="224"/>
      <c r="C35" s="224"/>
      <c r="D35" s="224"/>
      <c r="E35" s="224"/>
      <c r="F35" s="46">
        <f>F16-F30</f>
        <v>4176.6</v>
      </c>
      <c r="G35" s="46">
        <f>G16-G30</f>
        <v>0</v>
      </c>
      <c r="H35" s="225"/>
      <c r="I35" s="226"/>
      <c r="J35" s="226"/>
      <c r="K35" s="55"/>
    </row>
    <row r="36" spans="1:11" s="62" customFormat="1" ht="13.5" customHeight="1">
      <c r="A36" s="57"/>
      <c r="B36" s="57"/>
      <c r="C36" s="57"/>
      <c r="D36" s="57"/>
      <c r="E36" s="57"/>
      <c r="F36" s="58"/>
      <c r="G36" s="58"/>
      <c r="H36" s="60"/>
      <c r="I36" s="63"/>
      <c r="J36" s="63"/>
      <c r="K36" s="153"/>
    </row>
    <row r="37" spans="1:11" s="10" customFormat="1" ht="11.25">
      <c r="A37" s="21"/>
      <c r="B37" s="48"/>
      <c r="C37" s="21"/>
      <c r="D37" s="21"/>
      <c r="E37" s="21"/>
      <c r="F37" s="49"/>
      <c r="G37" s="36"/>
      <c r="H37" s="21"/>
      <c r="I37" s="21"/>
      <c r="J37" s="21"/>
      <c r="K37" s="153" t="s">
        <v>102</v>
      </c>
    </row>
    <row r="38" ht="12.75">
      <c r="K38" s="1"/>
    </row>
    <row r="39" ht="12.75">
      <c r="K39" s="1"/>
    </row>
    <row r="40" ht="12.75">
      <c r="K40" s="1"/>
    </row>
    <row r="41" ht="12.75">
      <c r="K41" s="1"/>
    </row>
    <row r="42" ht="12.75">
      <c r="K42" s="1"/>
    </row>
    <row r="43" ht="12.75">
      <c r="K43" s="1"/>
    </row>
    <row r="44" ht="12.75">
      <c r="K44" s="1"/>
    </row>
    <row r="45" ht="12.75">
      <c r="K45" s="1"/>
    </row>
    <row r="46" ht="12.75">
      <c r="K46" s="1"/>
    </row>
    <row r="47" ht="12.75">
      <c r="K47" s="1"/>
    </row>
    <row r="48" ht="12.75">
      <c r="K48" s="1"/>
    </row>
    <row r="49" ht="12.75">
      <c r="K49" s="1"/>
    </row>
    <row r="50" ht="12.75">
      <c r="K50" s="1"/>
    </row>
    <row r="51" ht="12.75">
      <c r="K51" s="1"/>
    </row>
    <row r="52" ht="12.75">
      <c r="K52" s="1"/>
    </row>
    <row r="53" ht="12.75">
      <c r="K53" s="1"/>
    </row>
    <row r="54" ht="12.75">
      <c r="K54" s="1"/>
    </row>
    <row r="55" ht="12.75">
      <c r="K55" s="1"/>
    </row>
    <row r="56" ht="12.75">
      <c r="K56" s="1"/>
    </row>
    <row r="57" ht="12.75">
      <c r="K57" s="1"/>
    </row>
    <row r="58" ht="12.75">
      <c r="K58" s="1"/>
    </row>
  </sheetData>
  <sheetProtection/>
  <mergeCells count="38">
    <mergeCell ref="K6:K7"/>
    <mergeCell ref="A9:K9"/>
    <mergeCell ref="A3:K3"/>
    <mergeCell ref="A4:K4"/>
    <mergeCell ref="A6:A7"/>
    <mergeCell ref="B6:B7"/>
    <mergeCell ref="C6:C7"/>
    <mergeCell ref="D6:D7"/>
    <mergeCell ref="E6:E7"/>
    <mergeCell ref="F6:F7"/>
    <mergeCell ref="A11:E11"/>
    <mergeCell ref="H11:J11"/>
    <mergeCell ref="A12:E12"/>
    <mergeCell ref="H12:J12"/>
    <mergeCell ref="I6:I7"/>
    <mergeCell ref="J6:J7"/>
    <mergeCell ref="G6:G7"/>
    <mergeCell ref="H6:H7"/>
    <mergeCell ref="A15:E15"/>
    <mergeCell ref="H15:J15"/>
    <mergeCell ref="A13:E13"/>
    <mergeCell ref="H13:J13"/>
    <mergeCell ref="A14:E14"/>
    <mergeCell ref="H14:J14"/>
    <mergeCell ref="B31:E31"/>
    <mergeCell ref="H31:J31"/>
    <mergeCell ref="B32:E32"/>
    <mergeCell ref="H32:J32"/>
    <mergeCell ref="A16:E16"/>
    <mergeCell ref="H16:J16"/>
    <mergeCell ref="A30:E30"/>
    <mergeCell ref="H30:J30"/>
    <mergeCell ref="A35:E35"/>
    <mergeCell ref="H35:J35"/>
    <mergeCell ref="B33:E33"/>
    <mergeCell ref="H33:J33"/>
    <mergeCell ref="B34:E34"/>
    <mergeCell ref="H34:J34"/>
  </mergeCells>
  <printOptions horizontalCentered="1"/>
  <pageMargins left="0" right="0" top="0" bottom="0" header="0" footer="0"/>
  <pageSetup horizontalDpi="600" verticalDpi="600" orientation="landscape" paperSize="9" scale="105" r:id="rId1"/>
  <colBreaks count="1" manualBreakCount="1">
    <brk id="11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L58"/>
  <sheetViews>
    <sheetView zoomScale="150" zoomScaleNormal="150" zoomScalePageLayoutView="0" workbookViewId="0" topLeftCell="A1">
      <selection activeCell="A1" sqref="A1:K2"/>
    </sheetView>
  </sheetViews>
  <sheetFormatPr defaultColWidth="9.140625" defaultRowHeight="12.75"/>
  <cols>
    <col min="1" max="1" width="3.7109375" style="0" customWidth="1"/>
    <col min="2" max="2" width="16.140625" style="0" customWidth="1"/>
    <col min="3" max="3" width="33.7109375" style="0" customWidth="1"/>
    <col min="4" max="4" width="9.7109375" style="0" customWidth="1"/>
    <col min="5" max="5" width="7.00390625" style="0" customWidth="1"/>
    <col min="6" max="6" width="10.7109375" style="5" customWidth="1"/>
    <col min="7" max="7" width="9.57421875" style="136" customWidth="1"/>
    <col min="8" max="8" width="12.57421875" style="0" customWidth="1"/>
    <col min="9" max="9" width="10.421875" style="0" customWidth="1"/>
    <col min="10" max="10" width="6.8515625" style="0" customWidth="1"/>
    <col min="11" max="11" width="12.57421875" style="0" customWidth="1"/>
    <col min="13" max="13" width="9.421875" style="0" bestFit="1" customWidth="1"/>
  </cols>
  <sheetData>
    <row r="1" spans="1:11" s="9" customFormat="1" ht="11.25">
      <c r="A1" s="10" t="s">
        <v>5</v>
      </c>
      <c r="B1" s="10"/>
      <c r="C1" s="10"/>
      <c r="D1" s="10"/>
      <c r="E1" s="10"/>
      <c r="F1" s="6"/>
      <c r="G1" s="6"/>
      <c r="H1" s="10"/>
      <c r="I1" s="10"/>
      <c r="J1" s="10" t="s">
        <v>182</v>
      </c>
      <c r="K1" s="10"/>
    </row>
    <row r="2" spans="1:11" s="9" customFormat="1" ht="11.25">
      <c r="A2" s="10"/>
      <c r="B2" s="10"/>
      <c r="C2" s="10"/>
      <c r="D2" s="10"/>
      <c r="E2" s="10"/>
      <c r="F2" s="6"/>
      <c r="G2" s="6"/>
      <c r="H2" s="95" t="s">
        <v>183</v>
      </c>
      <c r="I2" s="10"/>
      <c r="J2" s="10"/>
      <c r="K2" s="10"/>
    </row>
    <row r="3" spans="1:12" ht="12.75" customHeight="1">
      <c r="A3" s="199" t="s">
        <v>129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38"/>
    </row>
    <row r="4" spans="1:11" ht="12.75" customHeight="1">
      <c r="A4" s="199" t="s">
        <v>117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</row>
    <row r="5" spans="1:6" ht="15.75" thickBot="1">
      <c r="A5" s="7"/>
      <c r="B5" s="7"/>
      <c r="C5" s="7"/>
      <c r="D5" s="7"/>
      <c r="E5" s="7"/>
      <c r="F5" s="8"/>
    </row>
    <row r="6" spans="1:11" ht="12.75">
      <c r="A6" s="201" t="s">
        <v>9</v>
      </c>
      <c r="B6" s="203" t="s">
        <v>0</v>
      </c>
      <c r="C6" s="203" t="s">
        <v>1</v>
      </c>
      <c r="D6" s="203" t="s">
        <v>10</v>
      </c>
      <c r="E6" s="203" t="s">
        <v>11</v>
      </c>
      <c r="F6" s="203" t="s">
        <v>12</v>
      </c>
      <c r="G6" s="253" t="s">
        <v>13</v>
      </c>
      <c r="H6" s="203" t="s">
        <v>14</v>
      </c>
      <c r="I6" s="203" t="s">
        <v>15</v>
      </c>
      <c r="J6" s="203" t="s">
        <v>16</v>
      </c>
      <c r="K6" s="205" t="s">
        <v>2</v>
      </c>
    </row>
    <row r="7" spans="1:11" ht="13.5" thickBot="1">
      <c r="A7" s="202"/>
      <c r="B7" s="204"/>
      <c r="C7" s="204"/>
      <c r="D7" s="204"/>
      <c r="E7" s="204"/>
      <c r="F7" s="204"/>
      <c r="G7" s="254"/>
      <c r="H7" s="204"/>
      <c r="I7" s="204"/>
      <c r="J7" s="204"/>
      <c r="K7" s="206"/>
    </row>
    <row r="8" spans="1:11" ht="13.5" thickBot="1">
      <c r="A8" s="37"/>
      <c r="B8" s="37"/>
      <c r="C8" s="37"/>
      <c r="D8" s="37"/>
      <c r="E8" s="37"/>
      <c r="F8" s="37"/>
      <c r="G8" s="137"/>
      <c r="H8" s="37"/>
      <c r="I8" s="37"/>
      <c r="J8" s="37"/>
      <c r="K8" s="37"/>
    </row>
    <row r="9" spans="1:11" ht="21" customHeight="1" thickBot="1">
      <c r="A9" s="207" t="s">
        <v>82</v>
      </c>
      <c r="B9" s="208"/>
      <c r="C9" s="208"/>
      <c r="D9" s="208"/>
      <c r="E9" s="208"/>
      <c r="F9" s="208"/>
      <c r="G9" s="208"/>
      <c r="H9" s="208"/>
      <c r="I9" s="208"/>
      <c r="J9" s="208"/>
      <c r="K9" s="209"/>
    </row>
    <row r="10" spans="1:11" s="14" customFormat="1" ht="12.75" customHeight="1" thickBot="1">
      <c r="A10" s="15"/>
      <c r="B10" s="16"/>
      <c r="C10" s="16" t="s">
        <v>42</v>
      </c>
      <c r="D10" s="17"/>
      <c r="E10" s="18" t="s">
        <v>6</v>
      </c>
      <c r="F10" s="19"/>
      <c r="G10" s="138"/>
      <c r="H10" s="11" t="s">
        <v>8</v>
      </c>
      <c r="I10" s="12"/>
      <c r="J10" s="13" t="s">
        <v>7</v>
      </c>
      <c r="K10" s="20"/>
    </row>
    <row r="11" spans="1:11" s="14" customFormat="1" ht="13.5" customHeight="1">
      <c r="A11" s="210" t="s">
        <v>130</v>
      </c>
      <c r="B11" s="211"/>
      <c r="C11" s="211"/>
      <c r="D11" s="211"/>
      <c r="E11" s="211"/>
      <c r="F11" s="44">
        <v>0</v>
      </c>
      <c r="G11" s="44"/>
      <c r="H11" s="227"/>
      <c r="I11" s="228"/>
      <c r="J11" s="228"/>
      <c r="K11" s="94"/>
    </row>
    <row r="12" spans="1:11" s="14" customFormat="1" ht="13.5" customHeight="1">
      <c r="A12" s="215" t="s">
        <v>28</v>
      </c>
      <c r="B12" s="216"/>
      <c r="C12" s="216"/>
      <c r="D12" s="216"/>
      <c r="E12" s="216"/>
      <c r="F12" s="41">
        <v>6649</v>
      </c>
      <c r="G12" s="41"/>
      <c r="H12" s="217"/>
      <c r="I12" s="218"/>
      <c r="J12" s="218"/>
      <c r="K12" s="54"/>
    </row>
    <row r="13" spans="1:11" s="14" customFormat="1" ht="13.5" customHeight="1">
      <c r="A13" s="215" t="s">
        <v>36</v>
      </c>
      <c r="B13" s="216"/>
      <c r="C13" s="216"/>
      <c r="D13" s="216"/>
      <c r="E13" s="216"/>
      <c r="F13" s="41">
        <f>-(D10*12*0)</f>
        <v>0</v>
      </c>
      <c r="G13" s="41"/>
      <c r="H13" s="217"/>
      <c r="I13" s="218"/>
      <c r="J13" s="218"/>
      <c r="K13" s="54"/>
    </row>
    <row r="14" spans="1:11" s="40" customFormat="1" ht="12.75" customHeight="1">
      <c r="A14" s="219" t="s">
        <v>40</v>
      </c>
      <c r="B14" s="220"/>
      <c r="C14" s="220"/>
      <c r="D14" s="220"/>
      <c r="E14" s="220"/>
      <c r="F14" s="41">
        <v>0</v>
      </c>
      <c r="G14" s="42"/>
      <c r="H14" s="217"/>
      <c r="I14" s="218"/>
      <c r="J14" s="218"/>
      <c r="K14" s="54"/>
    </row>
    <row r="15" spans="1:11" s="14" customFormat="1" ht="13.5" customHeight="1">
      <c r="A15" s="215" t="s">
        <v>84</v>
      </c>
      <c r="B15" s="216"/>
      <c r="C15" s="216"/>
      <c r="D15" s="216"/>
      <c r="E15" s="216"/>
      <c r="F15" s="41">
        <v>0</v>
      </c>
      <c r="G15" s="41"/>
      <c r="H15" s="217"/>
      <c r="I15" s="218"/>
      <c r="J15" s="218"/>
      <c r="K15" s="54"/>
    </row>
    <row r="16" spans="1:11" s="39" customFormat="1" ht="12.75" customHeight="1" thickBot="1">
      <c r="A16" s="238" t="s">
        <v>125</v>
      </c>
      <c r="B16" s="239"/>
      <c r="C16" s="239"/>
      <c r="D16" s="239"/>
      <c r="E16" s="239"/>
      <c r="F16" s="45">
        <f>F11+F12+F13+F14+F15</f>
        <v>6649</v>
      </c>
      <c r="G16" s="45"/>
      <c r="H16" s="225"/>
      <c r="I16" s="226"/>
      <c r="J16" s="226"/>
      <c r="K16" s="55"/>
    </row>
    <row r="17" spans="1:11" s="86" customFormat="1" ht="13.5" customHeight="1" thickBot="1">
      <c r="A17" s="57"/>
      <c r="B17" s="57"/>
      <c r="C17" s="57"/>
      <c r="D17" s="57"/>
      <c r="E17" s="57"/>
      <c r="F17" s="58"/>
      <c r="G17" s="58"/>
      <c r="H17" s="60"/>
      <c r="I17" s="63"/>
      <c r="J17" s="63"/>
      <c r="K17" s="61"/>
    </row>
    <row r="18" spans="1:11" ht="14.25" customHeight="1">
      <c r="A18" s="87">
        <v>1</v>
      </c>
      <c r="B18" s="156" t="s">
        <v>41</v>
      </c>
      <c r="C18" s="99" t="s">
        <v>20</v>
      </c>
      <c r="D18" s="89"/>
      <c r="E18" s="90"/>
      <c r="F18" s="101">
        <v>10000</v>
      </c>
      <c r="G18" s="91"/>
      <c r="H18" s="90">
        <v>2016</v>
      </c>
      <c r="I18" s="90"/>
      <c r="J18" s="89" t="s">
        <v>4</v>
      </c>
      <c r="K18" s="103"/>
    </row>
    <row r="19" spans="1:11" ht="12.75">
      <c r="A19" s="28">
        <v>2</v>
      </c>
      <c r="B19" s="189"/>
      <c r="C19" s="191"/>
      <c r="D19" s="171"/>
      <c r="E19" s="95"/>
      <c r="F19" s="193"/>
      <c r="G19" s="181"/>
      <c r="H19" s="4"/>
      <c r="I19" s="2"/>
      <c r="J19" s="25"/>
      <c r="K19" s="24"/>
    </row>
    <row r="20" spans="1:11" ht="12.75">
      <c r="A20" s="29">
        <v>3</v>
      </c>
      <c r="B20" s="191"/>
      <c r="C20" s="191"/>
      <c r="D20" s="167"/>
      <c r="E20" s="167"/>
      <c r="F20" s="193"/>
      <c r="G20" s="164"/>
      <c r="H20" s="4"/>
      <c r="I20" s="4"/>
      <c r="J20" s="25"/>
      <c r="K20" s="33"/>
    </row>
    <row r="21" spans="1:11" ht="12.75">
      <c r="A21" s="29">
        <v>4</v>
      </c>
      <c r="B21" s="191"/>
      <c r="C21" s="191"/>
      <c r="D21" s="167"/>
      <c r="E21" s="167"/>
      <c r="F21" s="164"/>
      <c r="G21" s="164"/>
      <c r="H21" s="4"/>
      <c r="I21" s="4"/>
      <c r="J21" s="4"/>
      <c r="K21" s="32"/>
    </row>
    <row r="22" spans="1:11" ht="12.75">
      <c r="A22" s="29">
        <v>5</v>
      </c>
      <c r="B22" s="191"/>
      <c r="C22" s="191"/>
      <c r="D22" s="167"/>
      <c r="E22" s="167"/>
      <c r="F22" s="164"/>
      <c r="G22" s="164"/>
      <c r="H22" s="4"/>
      <c r="I22" s="4"/>
      <c r="J22" s="4"/>
      <c r="K22" s="32"/>
    </row>
    <row r="23" spans="1:11" ht="12.75">
      <c r="A23" s="29">
        <v>6</v>
      </c>
      <c r="B23" s="30"/>
      <c r="C23" s="30"/>
      <c r="D23" s="4"/>
      <c r="E23" s="4"/>
      <c r="F23" s="31"/>
      <c r="G23" s="31"/>
      <c r="H23" s="4"/>
      <c r="I23" s="4"/>
      <c r="J23" s="34"/>
      <c r="K23" s="32"/>
    </row>
    <row r="24" spans="1:11" ht="12.75">
      <c r="A24" s="28">
        <v>7</v>
      </c>
      <c r="B24" s="27"/>
      <c r="C24" s="51"/>
      <c r="D24" s="25"/>
      <c r="E24" s="2"/>
      <c r="F24" s="65"/>
      <c r="G24" s="3"/>
      <c r="H24" s="2"/>
      <c r="I24" s="2"/>
      <c r="J24" s="25"/>
      <c r="K24" s="24"/>
    </row>
    <row r="25" spans="1:11" ht="12.75">
      <c r="A25" s="28">
        <v>8</v>
      </c>
      <c r="B25" s="50"/>
      <c r="C25" s="52"/>
      <c r="D25" s="34"/>
      <c r="E25" s="4"/>
      <c r="F25" s="64"/>
      <c r="G25" s="31"/>
      <c r="H25" s="4"/>
      <c r="I25" s="4"/>
      <c r="J25" s="25"/>
      <c r="K25" s="24"/>
    </row>
    <row r="26" spans="1:11" ht="12.75">
      <c r="A26" s="28">
        <v>9</v>
      </c>
      <c r="B26" s="50"/>
      <c r="C26" s="52"/>
      <c r="D26" s="34"/>
      <c r="E26" s="4"/>
      <c r="F26" s="64"/>
      <c r="G26" s="31"/>
      <c r="H26" s="4"/>
      <c r="I26" s="4"/>
      <c r="J26" s="34"/>
      <c r="K26" s="24"/>
    </row>
    <row r="27" spans="1:11" ht="12.75">
      <c r="A27" s="28">
        <v>10</v>
      </c>
      <c r="B27" s="27"/>
      <c r="C27" s="51"/>
      <c r="D27" s="25"/>
      <c r="E27" s="2"/>
      <c r="F27" s="65"/>
      <c r="G27" s="3"/>
      <c r="H27" s="2"/>
      <c r="I27" s="2"/>
      <c r="J27" s="25"/>
      <c r="K27" s="24"/>
    </row>
    <row r="28" spans="1:11" ht="13.5" thickBot="1">
      <c r="A28" s="104">
        <v>11</v>
      </c>
      <c r="B28" s="105"/>
      <c r="C28" s="106"/>
      <c r="D28" s="107"/>
      <c r="E28" s="108"/>
      <c r="F28" s="109"/>
      <c r="G28" s="110"/>
      <c r="H28" s="108"/>
      <c r="I28" s="108"/>
      <c r="J28" s="107"/>
      <c r="K28" s="111"/>
    </row>
    <row r="29" spans="1:11" ht="13.5" thickBot="1">
      <c r="A29" s="79"/>
      <c r="B29" s="80"/>
      <c r="C29" s="43"/>
      <c r="D29" s="81"/>
      <c r="E29" s="21"/>
      <c r="F29" s="77"/>
      <c r="G29" s="36"/>
      <c r="H29" s="21"/>
      <c r="I29" s="21"/>
      <c r="J29" s="81"/>
      <c r="K29" s="47"/>
    </row>
    <row r="30" spans="1:11" s="14" customFormat="1" ht="13.5" customHeight="1">
      <c r="A30" s="210" t="s">
        <v>38</v>
      </c>
      <c r="B30" s="211"/>
      <c r="C30" s="211"/>
      <c r="D30" s="211"/>
      <c r="E30" s="211"/>
      <c r="F30" s="44">
        <f>SUM(F18:F28)</f>
        <v>10000</v>
      </c>
      <c r="G30" s="44">
        <f>SUM(G18:G28)</f>
        <v>0</v>
      </c>
      <c r="H30" s="227"/>
      <c r="I30" s="228"/>
      <c r="J30" s="228"/>
      <c r="K30" s="94"/>
    </row>
    <row r="31" spans="1:11" s="14" customFormat="1" ht="13.5" customHeight="1">
      <c r="A31" s="112"/>
      <c r="B31" s="229" t="s">
        <v>21</v>
      </c>
      <c r="C31" s="230"/>
      <c r="D31" s="231"/>
      <c r="E31" s="232"/>
      <c r="F31" s="113"/>
      <c r="G31" s="113"/>
      <c r="H31" s="233"/>
      <c r="I31" s="234"/>
      <c r="J31" s="234"/>
      <c r="K31" s="53"/>
    </row>
    <row r="32" spans="1:11" s="14" customFormat="1" ht="13.5" customHeight="1">
      <c r="A32" s="112"/>
      <c r="B32" s="229"/>
      <c r="C32" s="235"/>
      <c r="D32" s="231"/>
      <c r="E32" s="232"/>
      <c r="F32" s="114"/>
      <c r="G32" s="114"/>
      <c r="H32" s="217"/>
      <c r="I32" s="230"/>
      <c r="J32" s="230"/>
      <c r="K32" s="54"/>
    </row>
    <row r="33" spans="1:11" s="14" customFormat="1" ht="13.5" customHeight="1">
      <c r="A33" s="115"/>
      <c r="B33" s="229" t="s">
        <v>4</v>
      </c>
      <c r="C33" s="244"/>
      <c r="D33" s="231"/>
      <c r="E33" s="232"/>
      <c r="F33" s="42">
        <f>F18</f>
        <v>10000</v>
      </c>
      <c r="G33" s="42">
        <f>G18</f>
        <v>0</v>
      </c>
      <c r="H33" s="245"/>
      <c r="I33" s="246"/>
      <c r="J33" s="246"/>
      <c r="K33" s="56"/>
    </row>
    <row r="34" spans="1:11" s="14" customFormat="1" ht="13.5" customHeight="1">
      <c r="A34" s="115"/>
      <c r="B34" s="242" t="s">
        <v>3</v>
      </c>
      <c r="C34" s="242"/>
      <c r="D34" s="243"/>
      <c r="E34" s="243"/>
      <c r="F34" s="42">
        <f>F30-F32-F33</f>
        <v>0</v>
      </c>
      <c r="G34" s="42">
        <f>G30-G32-G33</f>
        <v>0</v>
      </c>
      <c r="H34" s="240"/>
      <c r="I34" s="241"/>
      <c r="J34" s="241"/>
      <c r="K34" s="35"/>
    </row>
    <row r="35" spans="1:11" s="14" customFormat="1" ht="13.5" customHeight="1" thickBot="1">
      <c r="A35" s="223" t="s">
        <v>131</v>
      </c>
      <c r="B35" s="224"/>
      <c r="C35" s="224"/>
      <c r="D35" s="224"/>
      <c r="E35" s="224"/>
      <c r="F35" s="46">
        <f>F16-F30</f>
        <v>-3351</v>
      </c>
      <c r="G35" s="46">
        <f>G16-G30</f>
        <v>0</v>
      </c>
      <c r="H35" s="225"/>
      <c r="I35" s="226"/>
      <c r="J35" s="226"/>
      <c r="K35" s="55"/>
    </row>
    <row r="36" spans="1:11" s="62" customFormat="1" ht="13.5" customHeight="1">
      <c r="A36" s="57"/>
      <c r="B36" s="57"/>
      <c r="C36" s="57"/>
      <c r="D36" s="57"/>
      <c r="E36" s="57"/>
      <c r="F36" s="58"/>
      <c r="G36" s="58"/>
      <c r="H36" s="60"/>
      <c r="I36" s="63"/>
      <c r="J36" s="63"/>
      <c r="K36" s="153"/>
    </row>
    <row r="37" spans="1:11" s="10" customFormat="1" ht="11.25">
      <c r="A37" s="21"/>
      <c r="B37" s="48"/>
      <c r="C37" s="21"/>
      <c r="D37" s="21"/>
      <c r="E37" s="21"/>
      <c r="F37" s="49"/>
      <c r="G37" s="36"/>
      <c r="H37" s="21"/>
      <c r="I37" s="21"/>
      <c r="J37" s="21"/>
      <c r="K37" s="153" t="s">
        <v>103</v>
      </c>
    </row>
    <row r="38" ht="12.75">
      <c r="K38" s="1"/>
    </row>
    <row r="39" ht="12.75">
      <c r="K39" s="1"/>
    </row>
    <row r="40" ht="12.75">
      <c r="K40" s="1"/>
    </row>
    <row r="41" ht="12.75">
      <c r="K41" s="1"/>
    </row>
    <row r="42" ht="12.75">
      <c r="K42" s="1"/>
    </row>
    <row r="43" ht="12.75">
      <c r="K43" s="1"/>
    </row>
    <row r="44" ht="12.75">
      <c r="K44" s="1"/>
    </row>
    <row r="45" ht="12.75">
      <c r="K45" s="1"/>
    </row>
    <row r="46" ht="12.75">
      <c r="K46" s="1"/>
    </row>
    <row r="47" ht="12.75">
      <c r="K47" s="1"/>
    </row>
    <row r="48" ht="12.75">
      <c r="K48" s="1"/>
    </row>
    <row r="49" ht="12.75">
      <c r="K49" s="1"/>
    </row>
    <row r="50" ht="12.75">
      <c r="K50" s="1"/>
    </row>
    <row r="51" ht="12.75">
      <c r="K51" s="1"/>
    </row>
    <row r="52" ht="12.75">
      <c r="K52" s="1"/>
    </row>
    <row r="53" ht="12.75">
      <c r="K53" s="1"/>
    </row>
    <row r="54" ht="12.75">
      <c r="K54" s="1"/>
    </row>
    <row r="55" ht="12.75">
      <c r="K55" s="1"/>
    </row>
    <row r="56" ht="12.75">
      <c r="K56" s="1"/>
    </row>
    <row r="57" ht="12.75">
      <c r="K57" s="1"/>
    </row>
    <row r="58" ht="12.75">
      <c r="K58" s="1"/>
    </row>
  </sheetData>
  <sheetProtection/>
  <mergeCells count="38">
    <mergeCell ref="K6:K7"/>
    <mergeCell ref="A9:K9"/>
    <mergeCell ref="A3:K3"/>
    <mergeCell ref="A4:K4"/>
    <mergeCell ref="A6:A7"/>
    <mergeCell ref="B6:B7"/>
    <mergeCell ref="C6:C7"/>
    <mergeCell ref="D6:D7"/>
    <mergeCell ref="E6:E7"/>
    <mergeCell ref="F6:F7"/>
    <mergeCell ref="A11:E11"/>
    <mergeCell ref="H11:J11"/>
    <mergeCell ref="A12:E12"/>
    <mergeCell ref="H12:J12"/>
    <mergeCell ref="I6:I7"/>
    <mergeCell ref="J6:J7"/>
    <mergeCell ref="G6:G7"/>
    <mergeCell ref="H6:H7"/>
    <mergeCell ref="A15:E15"/>
    <mergeCell ref="H15:J15"/>
    <mergeCell ref="A13:E13"/>
    <mergeCell ref="H13:J13"/>
    <mergeCell ref="A14:E14"/>
    <mergeCell ref="H14:J14"/>
    <mergeCell ref="B31:E31"/>
    <mergeCell ref="H31:J31"/>
    <mergeCell ref="B32:E32"/>
    <mergeCell ref="H32:J32"/>
    <mergeCell ref="A16:E16"/>
    <mergeCell ref="H16:J16"/>
    <mergeCell ref="A30:E30"/>
    <mergeCell ref="H30:J30"/>
    <mergeCell ref="A35:E35"/>
    <mergeCell ref="H35:J35"/>
    <mergeCell ref="B33:E33"/>
    <mergeCell ref="H33:J33"/>
    <mergeCell ref="B34:E34"/>
    <mergeCell ref="H34:J34"/>
  </mergeCells>
  <printOptions horizontalCentered="1"/>
  <pageMargins left="0" right="0" top="0" bottom="0" header="0" footer="0"/>
  <pageSetup horizontalDpi="600" verticalDpi="600" orientation="landscape" paperSize="9" scale="105" r:id="rId1"/>
  <headerFooter alignWithMargins="0">
    <oddFooter>&amp;CStrona &amp;P z &amp;N</oddFooter>
  </headerFooter>
  <colBreaks count="1" manualBreakCount="1">
    <brk id="11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L58"/>
  <sheetViews>
    <sheetView zoomScale="150" zoomScaleNormal="150" zoomScalePageLayoutView="0" workbookViewId="0" topLeftCell="A1">
      <selection activeCell="A1" sqref="A1:K2"/>
    </sheetView>
  </sheetViews>
  <sheetFormatPr defaultColWidth="9.140625" defaultRowHeight="12.75"/>
  <cols>
    <col min="1" max="1" width="3.7109375" style="0" customWidth="1"/>
    <col min="2" max="2" width="16.140625" style="0" customWidth="1"/>
    <col min="3" max="3" width="33.7109375" style="0" customWidth="1"/>
    <col min="4" max="4" width="9.7109375" style="0" customWidth="1"/>
    <col min="5" max="5" width="7.00390625" style="0" customWidth="1"/>
    <col min="6" max="6" width="10.7109375" style="5" customWidth="1"/>
    <col min="7" max="7" width="9.57421875" style="136" customWidth="1"/>
    <col min="8" max="8" width="12.57421875" style="0" customWidth="1"/>
    <col min="9" max="9" width="10.421875" style="0" customWidth="1"/>
    <col min="10" max="10" width="6.8515625" style="0" customWidth="1"/>
    <col min="11" max="11" width="12.57421875" style="0" customWidth="1"/>
    <col min="13" max="13" width="9.421875" style="0" bestFit="1" customWidth="1"/>
  </cols>
  <sheetData>
    <row r="1" spans="1:11" s="9" customFormat="1" ht="11.25">
      <c r="A1" s="10" t="s">
        <v>5</v>
      </c>
      <c r="B1" s="10"/>
      <c r="C1" s="10"/>
      <c r="D1" s="10"/>
      <c r="E1" s="10"/>
      <c r="F1" s="6"/>
      <c r="G1" s="6"/>
      <c r="H1" s="10"/>
      <c r="I1" s="10"/>
      <c r="J1" s="10" t="s">
        <v>182</v>
      </c>
      <c r="K1" s="10"/>
    </row>
    <row r="2" spans="1:11" s="9" customFormat="1" ht="11.25">
      <c r="A2" s="10"/>
      <c r="B2" s="10"/>
      <c r="C2" s="10"/>
      <c r="D2" s="10"/>
      <c r="E2" s="10"/>
      <c r="F2" s="6"/>
      <c r="G2" s="6"/>
      <c r="H2" s="95" t="s">
        <v>183</v>
      </c>
      <c r="I2" s="10"/>
      <c r="J2" s="10"/>
      <c r="K2" s="10"/>
    </row>
    <row r="3" spans="1:12" ht="12.75" customHeight="1">
      <c r="A3" s="199" t="s">
        <v>129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38"/>
    </row>
    <row r="4" spans="1:11" ht="12.75" customHeight="1">
      <c r="A4" s="199" t="s">
        <v>117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</row>
    <row r="5" spans="1:6" ht="15.75" thickBot="1">
      <c r="A5" s="7"/>
      <c r="B5" s="7"/>
      <c r="C5" s="7"/>
      <c r="D5" s="7"/>
      <c r="E5" s="7"/>
      <c r="F5" s="8"/>
    </row>
    <row r="6" spans="1:11" ht="12.75">
      <c r="A6" s="201" t="s">
        <v>9</v>
      </c>
      <c r="B6" s="203" t="s">
        <v>0</v>
      </c>
      <c r="C6" s="203" t="s">
        <v>1</v>
      </c>
      <c r="D6" s="203" t="s">
        <v>10</v>
      </c>
      <c r="E6" s="203" t="s">
        <v>11</v>
      </c>
      <c r="F6" s="203" t="s">
        <v>12</v>
      </c>
      <c r="G6" s="253" t="s">
        <v>13</v>
      </c>
      <c r="H6" s="203" t="s">
        <v>14</v>
      </c>
      <c r="I6" s="203" t="s">
        <v>15</v>
      </c>
      <c r="J6" s="203" t="s">
        <v>16</v>
      </c>
      <c r="K6" s="205" t="s">
        <v>2</v>
      </c>
    </row>
    <row r="7" spans="1:11" ht="13.5" thickBot="1">
      <c r="A7" s="202"/>
      <c r="B7" s="204"/>
      <c r="C7" s="204"/>
      <c r="D7" s="204"/>
      <c r="E7" s="204"/>
      <c r="F7" s="204"/>
      <c r="G7" s="254"/>
      <c r="H7" s="204"/>
      <c r="I7" s="204"/>
      <c r="J7" s="204"/>
      <c r="K7" s="206"/>
    </row>
    <row r="8" spans="1:11" ht="13.5" thickBot="1">
      <c r="A8" s="37"/>
      <c r="B8" s="37"/>
      <c r="C8" s="37"/>
      <c r="D8" s="37"/>
      <c r="E8" s="37"/>
      <c r="F8" s="37"/>
      <c r="G8" s="137"/>
      <c r="H8" s="37"/>
      <c r="I8" s="37"/>
      <c r="J8" s="37"/>
      <c r="K8" s="37"/>
    </row>
    <row r="9" spans="1:11" ht="21" customHeight="1" thickBot="1">
      <c r="A9" s="207" t="s">
        <v>55</v>
      </c>
      <c r="B9" s="208"/>
      <c r="C9" s="208"/>
      <c r="D9" s="208"/>
      <c r="E9" s="208"/>
      <c r="F9" s="208"/>
      <c r="G9" s="208"/>
      <c r="H9" s="208"/>
      <c r="I9" s="208"/>
      <c r="J9" s="208"/>
      <c r="K9" s="209"/>
    </row>
    <row r="10" spans="1:11" s="14" customFormat="1" ht="12.75" customHeight="1" thickBot="1">
      <c r="A10" s="15"/>
      <c r="B10" s="16"/>
      <c r="C10" s="16" t="s">
        <v>27</v>
      </c>
      <c r="D10" s="17">
        <f>161+163</f>
        <v>324</v>
      </c>
      <c r="E10" s="18" t="s">
        <v>29</v>
      </c>
      <c r="F10" s="19"/>
      <c r="G10" s="138"/>
      <c r="H10" s="11" t="s">
        <v>8</v>
      </c>
      <c r="I10" s="134">
        <f>F12/D10/12</f>
        <v>7.775720164609054</v>
      </c>
      <c r="J10" s="13" t="s">
        <v>30</v>
      </c>
      <c r="K10" s="20"/>
    </row>
    <row r="11" spans="1:11" s="14" customFormat="1" ht="13.5" customHeight="1">
      <c r="A11" s="210" t="s">
        <v>130</v>
      </c>
      <c r="B11" s="211"/>
      <c r="C11" s="211"/>
      <c r="D11" s="211"/>
      <c r="E11" s="211"/>
      <c r="F11" s="44">
        <v>150000</v>
      </c>
      <c r="G11" s="44"/>
      <c r="H11" s="227"/>
      <c r="I11" s="228"/>
      <c r="J11" s="228"/>
      <c r="K11" s="94"/>
    </row>
    <row r="12" spans="1:11" s="14" customFormat="1" ht="13.5" customHeight="1">
      <c r="A12" s="215" t="s">
        <v>28</v>
      </c>
      <c r="B12" s="216"/>
      <c r="C12" s="216"/>
      <c r="D12" s="216"/>
      <c r="E12" s="216"/>
      <c r="F12" s="41">
        <f>30232</f>
        <v>30232</v>
      </c>
      <c r="G12" s="41"/>
      <c r="H12" s="217"/>
      <c r="I12" s="218"/>
      <c r="J12" s="218"/>
      <c r="K12" s="54"/>
    </row>
    <row r="13" spans="1:11" s="14" customFormat="1" ht="13.5" customHeight="1">
      <c r="A13" s="215" t="s">
        <v>36</v>
      </c>
      <c r="B13" s="216"/>
      <c r="C13" s="216"/>
      <c r="D13" s="216"/>
      <c r="E13" s="216"/>
      <c r="F13" s="41">
        <v>0</v>
      </c>
      <c r="G13" s="41"/>
      <c r="H13" s="217"/>
      <c r="I13" s="218"/>
      <c r="J13" s="218"/>
      <c r="K13" s="54"/>
    </row>
    <row r="14" spans="1:11" s="40" customFormat="1" ht="12.75" customHeight="1">
      <c r="A14" s="219" t="s">
        <v>79</v>
      </c>
      <c r="B14" s="220"/>
      <c r="C14" s="220"/>
      <c r="D14" s="220"/>
      <c r="E14" s="220"/>
      <c r="F14" s="41">
        <v>12816</v>
      </c>
      <c r="G14" s="42"/>
      <c r="H14" s="217"/>
      <c r="I14" s="218"/>
      <c r="J14" s="218"/>
      <c r="K14" s="54"/>
    </row>
    <row r="15" spans="1:11" s="14" customFormat="1" ht="13.5" customHeight="1">
      <c r="A15" s="215" t="s">
        <v>166</v>
      </c>
      <c r="B15" s="216"/>
      <c r="C15" s="216"/>
      <c r="D15" s="216"/>
      <c r="E15" s="216"/>
      <c r="F15" s="41">
        <v>400000</v>
      </c>
      <c r="G15" s="41"/>
      <c r="H15" s="221" t="s">
        <v>134</v>
      </c>
      <c r="I15" s="218"/>
      <c r="J15" s="218"/>
      <c r="K15" s="222"/>
    </row>
    <row r="16" spans="1:11" s="39" customFormat="1" ht="12.75" customHeight="1" thickBot="1">
      <c r="A16" s="238" t="s">
        <v>125</v>
      </c>
      <c r="B16" s="239"/>
      <c r="C16" s="239"/>
      <c r="D16" s="239"/>
      <c r="E16" s="239"/>
      <c r="F16" s="45">
        <f>F11+F12+F13+F14+F15</f>
        <v>593048</v>
      </c>
      <c r="G16" s="45"/>
      <c r="H16" s="225"/>
      <c r="I16" s="226"/>
      <c r="J16" s="226"/>
      <c r="K16" s="55"/>
    </row>
    <row r="17" spans="1:11" s="86" customFormat="1" ht="13.5" customHeight="1" thickBot="1">
      <c r="A17" s="57"/>
      <c r="B17" s="57"/>
      <c r="C17" s="57"/>
      <c r="D17" s="57"/>
      <c r="E17" s="57"/>
      <c r="F17" s="58"/>
      <c r="G17" s="58"/>
      <c r="H17" s="60"/>
      <c r="I17" s="63"/>
      <c r="J17" s="63"/>
      <c r="K17" s="61"/>
    </row>
    <row r="18" spans="1:11" ht="14.25" customHeight="1">
      <c r="A18" s="87">
        <v>1</v>
      </c>
      <c r="B18" s="70" t="s">
        <v>43</v>
      </c>
      <c r="C18" s="70" t="s">
        <v>132</v>
      </c>
      <c r="D18" s="71" t="s">
        <v>119</v>
      </c>
      <c r="E18" s="70"/>
      <c r="F18" s="72">
        <v>280000</v>
      </c>
      <c r="G18" s="91"/>
      <c r="H18" s="90">
        <v>2016</v>
      </c>
      <c r="I18" s="90"/>
      <c r="J18" s="102" t="s">
        <v>3</v>
      </c>
      <c r="K18" s="103"/>
    </row>
    <row r="19" spans="1:11" ht="14.25" customHeight="1">
      <c r="A19" s="28">
        <v>2</v>
      </c>
      <c r="B19" s="140" t="s">
        <v>31</v>
      </c>
      <c r="C19" s="52" t="s">
        <v>132</v>
      </c>
      <c r="D19" s="83" t="s">
        <v>119</v>
      </c>
      <c r="E19" s="141"/>
      <c r="F19" s="142">
        <v>280000</v>
      </c>
      <c r="G19" s="3"/>
      <c r="H19" s="4">
        <v>2016</v>
      </c>
      <c r="I19" s="2"/>
      <c r="J19" s="25" t="s">
        <v>3</v>
      </c>
      <c r="K19" s="24"/>
    </row>
    <row r="20" spans="1:11" ht="12.75">
      <c r="A20" s="29">
        <v>3</v>
      </c>
      <c r="B20" s="30" t="s">
        <v>133</v>
      </c>
      <c r="C20" s="30" t="s">
        <v>20</v>
      </c>
      <c r="D20" s="4"/>
      <c r="E20" s="4"/>
      <c r="F20" s="26">
        <v>10000</v>
      </c>
      <c r="G20" s="31"/>
      <c r="H20" s="4">
        <v>2016</v>
      </c>
      <c r="I20" s="4"/>
      <c r="J20" s="25" t="s">
        <v>3</v>
      </c>
      <c r="K20" s="33"/>
    </row>
    <row r="21" spans="1:11" ht="12.75">
      <c r="A21" s="29">
        <v>4</v>
      </c>
      <c r="B21" s="30"/>
      <c r="C21" s="30"/>
      <c r="D21" s="4"/>
      <c r="E21" s="4"/>
      <c r="F21" s="31"/>
      <c r="G21" s="31"/>
      <c r="H21" s="4"/>
      <c r="I21" s="4"/>
      <c r="J21" s="4"/>
      <c r="K21" s="32"/>
    </row>
    <row r="22" spans="1:11" ht="12.75">
      <c r="A22" s="29">
        <v>5</v>
      </c>
      <c r="B22" s="30"/>
      <c r="C22" s="30"/>
      <c r="D22" s="4"/>
      <c r="E22" s="4"/>
      <c r="F22" s="31"/>
      <c r="G22" s="31"/>
      <c r="H22" s="4"/>
      <c r="I22" s="4"/>
      <c r="J22" s="4"/>
      <c r="K22" s="32"/>
    </row>
    <row r="23" spans="1:11" ht="12.75">
      <c r="A23" s="29">
        <v>6</v>
      </c>
      <c r="B23" s="30"/>
      <c r="C23" s="30"/>
      <c r="D23" s="4"/>
      <c r="E23" s="4"/>
      <c r="F23" s="31"/>
      <c r="G23" s="31"/>
      <c r="H23" s="4"/>
      <c r="I23" s="4"/>
      <c r="J23" s="34"/>
      <c r="K23" s="32"/>
    </row>
    <row r="24" spans="1:11" ht="12.75">
      <c r="A24" s="28">
        <v>7</v>
      </c>
      <c r="B24" s="27"/>
      <c r="C24" s="51"/>
      <c r="D24" s="25"/>
      <c r="E24" s="2"/>
      <c r="F24" s="65"/>
      <c r="G24" s="3"/>
      <c r="H24" s="2"/>
      <c r="I24" s="2"/>
      <c r="J24" s="25"/>
      <c r="K24" s="24"/>
    </row>
    <row r="25" spans="1:11" ht="12.75">
      <c r="A25" s="28">
        <v>8</v>
      </c>
      <c r="B25" s="50"/>
      <c r="C25" s="52"/>
      <c r="D25" s="34"/>
      <c r="E25" s="4"/>
      <c r="F25" s="64"/>
      <c r="G25" s="31"/>
      <c r="H25" s="4"/>
      <c r="I25" s="4"/>
      <c r="J25" s="25"/>
      <c r="K25" s="24"/>
    </row>
    <row r="26" spans="1:11" ht="12.75">
      <c r="A26" s="28">
        <v>9</v>
      </c>
      <c r="B26" s="50"/>
      <c r="C26" s="52"/>
      <c r="D26" s="34"/>
      <c r="E26" s="4"/>
      <c r="F26" s="64"/>
      <c r="G26" s="31"/>
      <c r="H26" s="4"/>
      <c r="I26" s="4"/>
      <c r="J26" s="34"/>
      <c r="K26" s="24"/>
    </row>
    <row r="27" spans="1:11" ht="12.75">
      <c r="A27" s="28">
        <v>10</v>
      </c>
      <c r="B27" s="27"/>
      <c r="C27" s="51"/>
      <c r="D27" s="25"/>
      <c r="E27" s="2"/>
      <c r="F27" s="65"/>
      <c r="G27" s="3"/>
      <c r="H27" s="2"/>
      <c r="I27" s="2"/>
      <c r="J27" s="25"/>
      <c r="K27" s="24"/>
    </row>
    <row r="28" spans="1:11" ht="13.5" thickBot="1">
      <c r="A28" s="104">
        <v>11</v>
      </c>
      <c r="B28" s="105"/>
      <c r="C28" s="106"/>
      <c r="D28" s="107"/>
      <c r="E28" s="108"/>
      <c r="F28" s="109"/>
      <c r="G28" s="110"/>
      <c r="H28" s="108"/>
      <c r="I28" s="108"/>
      <c r="J28" s="107"/>
      <c r="K28" s="111"/>
    </row>
    <row r="29" spans="1:11" ht="13.5" thickBot="1">
      <c r="A29" s="79"/>
      <c r="B29" s="80"/>
      <c r="C29" s="43"/>
      <c r="D29" s="81"/>
      <c r="E29" s="21"/>
      <c r="F29" s="77"/>
      <c r="G29" s="36"/>
      <c r="H29" s="21"/>
      <c r="I29" s="21"/>
      <c r="J29" s="81"/>
      <c r="K29" s="47"/>
    </row>
    <row r="30" spans="1:11" s="14" customFormat="1" ht="13.5" customHeight="1">
      <c r="A30" s="210" t="s">
        <v>38</v>
      </c>
      <c r="B30" s="211"/>
      <c r="C30" s="211"/>
      <c r="D30" s="211"/>
      <c r="E30" s="211"/>
      <c r="F30" s="44">
        <f>SUM(F18:F28)</f>
        <v>570000</v>
      </c>
      <c r="G30" s="44">
        <f>SUM(G18:G28)</f>
        <v>0</v>
      </c>
      <c r="H30" s="227"/>
      <c r="I30" s="228"/>
      <c r="J30" s="228"/>
      <c r="K30" s="94"/>
    </row>
    <row r="31" spans="1:11" s="14" customFormat="1" ht="13.5" customHeight="1">
      <c r="A31" s="112"/>
      <c r="B31" s="229" t="s">
        <v>21</v>
      </c>
      <c r="C31" s="230"/>
      <c r="D31" s="231"/>
      <c r="E31" s="232"/>
      <c r="F31" s="113"/>
      <c r="G31" s="113"/>
      <c r="H31" s="233"/>
      <c r="I31" s="234"/>
      <c r="J31" s="234"/>
      <c r="K31" s="53"/>
    </row>
    <row r="32" spans="1:11" s="14" customFormat="1" ht="13.5" customHeight="1">
      <c r="A32" s="112"/>
      <c r="B32" s="229"/>
      <c r="C32" s="235"/>
      <c r="D32" s="231"/>
      <c r="E32" s="232"/>
      <c r="F32" s="114"/>
      <c r="G32" s="114"/>
      <c r="H32" s="217"/>
      <c r="I32" s="230"/>
      <c r="J32" s="230"/>
      <c r="K32" s="54"/>
    </row>
    <row r="33" spans="1:11" s="14" customFormat="1" ht="13.5" customHeight="1">
      <c r="A33" s="115"/>
      <c r="B33" s="229" t="s">
        <v>4</v>
      </c>
      <c r="C33" s="244"/>
      <c r="D33" s="231"/>
      <c r="E33" s="232"/>
      <c r="F33" s="42">
        <v>0</v>
      </c>
      <c r="G33" s="42"/>
      <c r="H33" s="245"/>
      <c r="I33" s="246"/>
      <c r="J33" s="246"/>
      <c r="K33" s="56"/>
    </row>
    <row r="34" spans="1:11" s="14" customFormat="1" ht="13.5" customHeight="1">
      <c r="A34" s="115"/>
      <c r="B34" s="242" t="s">
        <v>3</v>
      </c>
      <c r="C34" s="242"/>
      <c r="D34" s="243"/>
      <c r="E34" s="243"/>
      <c r="F34" s="42">
        <f>F30-F32-F33</f>
        <v>570000</v>
      </c>
      <c r="G34" s="42">
        <f>G30-G32-G33</f>
        <v>0</v>
      </c>
      <c r="H34" s="240"/>
      <c r="I34" s="241"/>
      <c r="J34" s="241"/>
      <c r="K34" s="35"/>
    </row>
    <row r="35" spans="1:11" s="14" customFormat="1" ht="13.5" customHeight="1" thickBot="1">
      <c r="A35" s="223" t="s">
        <v>131</v>
      </c>
      <c r="B35" s="224"/>
      <c r="C35" s="224"/>
      <c r="D35" s="224"/>
      <c r="E35" s="224"/>
      <c r="F35" s="46">
        <f>F16-F30</f>
        <v>23048</v>
      </c>
      <c r="G35" s="46">
        <f>G16-G30</f>
        <v>0</v>
      </c>
      <c r="H35" s="225"/>
      <c r="I35" s="226"/>
      <c r="J35" s="226"/>
      <c r="K35" s="55"/>
    </row>
    <row r="36" spans="1:11" s="62" customFormat="1" ht="13.5" customHeight="1">
      <c r="A36" s="57"/>
      <c r="B36" s="57"/>
      <c r="C36" s="57"/>
      <c r="D36" s="57"/>
      <c r="E36" s="57"/>
      <c r="F36" s="58"/>
      <c r="G36" s="58"/>
      <c r="H36" s="60"/>
      <c r="I36" s="63"/>
      <c r="J36" s="63"/>
      <c r="K36" s="153"/>
    </row>
    <row r="37" spans="1:11" s="10" customFormat="1" ht="11.25">
      <c r="A37" s="21"/>
      <c r="B37" s="48"/>
      <c r="C37" s="21"/>
      <c r="D37" s="21"/>
      <c r="E37" s="21"/>
      <c r="F37" s="49"/>
      <c r="G37" s="36"/>
      <c r="H37" s="21"/>
      <c r="I37" s="21"/>
      <c r="J37" s="21"/>
      <c r="K37" s="153" t="s">
        <v>104</v>
      </c>
    </row>
    <row r="38" ht="12.75">
      <c r="K38" s="1"/>
    </row>
    <row r="39" ht="12.75">
      <c r="K39" s="1"/>
    </row>
    <row r="40" ht="12.75">
      <c r="K40" s="1"/>
    </row>
    <row r="41" ht="12.75">
      <c r="K41" s="1"/>
    </row>
    <row r="42" ht="12.75">
      <c r="K42" s="1"/>
    </row>
    <row r="43" ht="12.75">
      <c r="K43" s="1"/>
    </row>
    <row r="44" ht="12.75">
      <c r="K44" s="1"/>
    </row>
    <row r="45" ht="12.75">
      <c r="K45" s="1"/>
    </row>
    <row r="46" ht="12.75">
      <c r="K46" s="1"/>
    </row>
    <row r="47" ht="12.75">
      <c r="K47" s="1"/>
    </row>
    <row r="48" ht="12.75">
      <c r="K48" s="1"/>
    </row>
    <row r="49" ht="12.75">
      <c r="K49" s="1"/>
    </row>
    <row r="50" ht="12.75">
      <c r="K50" s="1"/>
    </row>
    <row r="51" ht="12.75">
      <c r="K51" s="1"/>
    </row>
    <row r="52" ht="12.75">
      <c r="K52" s="1"/>
    </row>
    <row r="53" ht="12.75">
      <c r="K53" s="1"/>
    </row>
    <row r="54" ht="12.75">
      <c r="K54" s="1"/>
    </row>
    <row r="55" ht="12.75">
      <c r="K55" s="1"/>
    </row>
    <row r="56" ht="12.75">
      <c r="K56" s="1"/>
    </row>
    <row r="57" ht="12.75">
      <c r="K57" s="1"/>
    </row>
    <row r="58" ht="12.75">
      <c r="K58" s="1"/>
    </row>
  </sheetData>
  <sheetProtection/>
  <mergeCells count="38">
    <mergeCell ref="K6:K7"/>
    <mergeCell ref="A9:K9"/>
    <mergeCell ref="A3:K3"/>
    <mergeCell ref="A4:K4"/>
    <mergeCell ref="A6:A7"/>
    <mergeCell ref="B6:B7"/>
    <mergeCell ref="C6:C7"/>
    <mergeCell ref="D6:D7"/>
    <mergeCell ref="E6:E7"/>
    <mergeCell ref="F6:F7"/>
    <mergeCell ref="A11:E11"/>
    <mergeCell ref="H11:J11"/>
    <mergeCell ref="A12:E12"/>
    <mergeCell ref="H12:J12"/>
    <mergeCell ref="I6:I7"/>
    <mergeCell ref="J6:J7"/>
    <mergeCell ref="G6:G7"/>
    <mergeCell ref="H6:H7"/>
    <mergeCell ref="A15:E15"/>
    <mergeCell ref="A13:E13"/>
    <mergeCell ref="H13:J13"/>
    <mergeCell ref="A14:E14"/>
    <mergeCell ref="H14:J14"/>
    <mergeCell ref="H15:K15"/>
    <mergeCell ref="B31:E31"/>
    <mergeCell ref="H31:J31"/>
    <mergeCell ref="B32:E32"/>
    <mergeCell ref="H32:J32"/>
    <mergeCell ref="A16:E16"/>
    <mergeCell ref="H16:J16"/>
    <mergeCell ref="A30:E30"/>
    <mergeCell ref="H30:J30"/>
    <mergeCell ref="A35:E35"/>
    <mergeCell ref="H35:J35"/>
    <mergeCell ref="B33:E33"/>
    <mergeCell ref="H33:J33"/>
    <mergeCell ref="B34:E34"/>
    <mergeCell ref="H34:J34"/>
  </mergeCells>
  <printOptions horizontalCentered="1"/>
  <pageMargins left="0" right="0" top="0" bottom="0" header="0" footer="0"/>
  <pageSetup horizontalDpi="600" verticalDpi="600" orientation="landscape" paperSize="9" scale="105" r:id="rId1"/>
  <headerFooter alignWithMargins="0">
    <oddFooter>&amp;CStrona &amp;P z &amp;N</oddFooter>
  </headerFooter>
  <colBreaks count="1" manualBreakCount="1">
    <brk id="11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L58"/>
  <sheetViews>
    <sheetView zoomScale="150" zoomScaleNormal="150" zoomScalePageLayoutView="0" workbookViewId="0" topLeftCell="A1">
      <selection activeCell="A1" sqref="A1:K2"/>
    </sheetView>
  </sheetViews>
  <sheetFormatPr defaultColWidth="9.140625" defaultRowHeight="12.75"/>
  <cols>
    <col min="1" max="1" width="3.7109375" style="0" customWidth="1"/>
    <col min="2" max="2" width="16.140625" style="0" customWidth="1"/>
    <col min="3" max="3" width="33.7109375" style="0" customWidth="1"/>
    <col min="4" max="4" width="9.7109375" style="0" customWidth="1"/>
    <col min="5" max="5" width="7.00390625" style="0" customWidth="1"/>
    <col min="6" max="6" width="10.7109375" style="5" customWidth="1"/>
    <col min="7" max="7" width="9.57421875" style="136" customWidth="1"/>
    <col min="8" max="8" width="12.57421875" style="0" customWidth="1"/>
    <col min="9" max="9" width="10.421875" style="0" customWidth="1"/>
    <col min="10" max="10" width="6.8515625" style="0" customWidth="1"/>
    <col min="11" max="11" width="12.57421875" style="0" customWidth="1"/>
    <col min="13" max="13" width="9.421875" style="0" bestFit="1" customWidth="1"/>
  </cols>
  <sheetData>
    <row r="1" spans="1:11" s="9" customFormat="1" ht="11.25">
      <c r="A1" s="10" t="s">
        <v>5</v>
      </c>
      <c r="B1" s="10"/>
      <c r="C1" s="10"/>
      <c r="D1" s="10"/>
      <c r="E1" s="10"/>
      <c r="F1" s="6"/>
      <c r="G1" s="6"/>
      <c r="H1" s="10"/>
      <c r="I1" s="10"/>
      <c r="J1" s="10" t="s">
        <v>182</v>
      </c>
      <c r="K1" s="10"/>
    </row>
    <row r="2" spans="1:11" s="9" customFormat="1" ht="11.25">
      <c r="A2" s="10"/>
      <c r="B2" s="10"/>
      <c r="C2" s="10"/>
      <c r="D2" s="10"/>
      <c r="E2" s="10"/>
      <c r="F2" s="6"/>
      <c r="G2" s="6"/>
      <c r="H2" s="95" t="s">
        <v>183</v>
      </c>
      <c r="I2" s="10"/>
      <c r="J2" s="10"/>
      <c r="K2" s="10"/>
    </row>
    <row r="3" spans="1:12" ht="12.75" customHeight="1">
      <c r="A3" s="199" t="s">
        <v>129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38"/>
    </row>
    <row r="4" spans="1:11" ht="12.75" customHeight="1">
      <c r="A4" s="199" t="s">
        <v>117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</row>
    <row r="5" spans="1:6" ht="15.75" thickBot="1">
      <c r="A5" s="7"/>
      <c r="B5" s="7"/>
      <c r="C5" s="7"/>
      <c r="D5" s="7"/>
      <c r="E5" s="7"/>
      <c r="F5" s="8"/>
    </row>
    <row r="6" spans="1:11" ht="12.75">
      <c r="A6" s="201" t="s">
        <v>9</v>
      </c>
      <c r="B6" s="203" t="s">
        <v>0</v>
      </c>
      <c r="C6" s="203" t="s">
        <v>1</v>
      </c>
      <c r="D6" s="203" t="s">
        <v>10</v>
      </c>
      <c r="E6" s="203" t="s">
        <v>11</v>
      </c>
      <c r="F6" s="203" t="s">
        <v>12</v>
      </c>
      <c r="G6" s="253" t="s">
        <v>13</v>
      </c>
      <c r="H6" s="203" t="s">
        <v>14</v>
      </c>
      <c r="I6" s="203" t="s">
        <v>15</v>
      </c>
      <c r="J6" s="203" t="s">
        <v>16</v>
      </c>
      <c r="K6" s="205" t="s">
        <v>2</v>
      </c>
    </row>
    <row r="7" spans="1:11" ht="13.5" thickBot="1">
      <c r="A7" s="202"/>
      <c r="B7" s="204"/>
      <c r="C7" s="204"/>
      <c r="D7" s="204"/>
      <c r="E7" s="204"/>
      <c r="F7" s="204"/>
      <c r="G7" s="254"/>
      <c r="H7" s="204"/>
      <c r="I7" s="204"/>
      <c r="J7" s="204"/>
      <c r="K7" s="206"/>
    </row>
    <row r="8" spans="1:11" ht="13.5" thickBot="1">
      <c r="A8" s="37"/>
      <c r="B8" s="37"/>
      <c r="C8" s="37"/>
      <c r="D8" s="37"/>
      <c r="E8" s="37"/>
      <c r="F8" s="37"/>
      <c r="G8" s="137"/>
      <c r="H8" s="37"/>
      <c r="I8" s="37"/>
      <c r="J8" s="37"/>
      <c r="K8" s="37"/>
    </row>
    <row r="9" spans="1:11" ht="21" customHeight="1" thickBot="1">
      <c r="A9" s="207" t="s">
        <v>56</v>
      </c>
      <c r="B9" s="208"/>
      <c r="C9" s="208"/>
      <c r="D9" s="208"/>
      <c r="E9" s="208"/>
      <c r="F9" s="208"/>
      <c r="G9" s="208"/>
      <c r="H9" s="208"/>
      <c r="I9" s="208"/>
      <c r="J9" s="208"/>
      <c r="K9" s="209"/>
    </row>
    <row r="10" spans="1:11" s="14" customFormat="1" ht="12.75" customHeight="1" thickBot="1">
      <c r="A10" s="15"/>
      <c r="B10" s="16"/>
      <c r="C10" s="16" t="s">
        <v>27</v>
      </c>
      <c r="D10" s="17">
        <v>163</v>
      </c>
      <c r="E10" s="18" t="s">
        <v>29</v>
      </c>
      <c r="F10" s="19"/>
      <c r="G10" s="138"/>
      <c r="H10" s="11" t="s">
        <v>8</v>
      </c>
      <c r="I10" s="134">
        <f>F12/D10/12</f>
        <v>6.860940695296524</v>
      </c>
      <c r="J10" s="13" t="s">
        <v>30</v>
      </c>
      <c r="K10" s="20"/>
    </row>
    <row r="11" spans="1:11" s="14" customFormat="1" ht="13.5" customHeight="1">
      <c r="A11" s="210" t="s">
        <v>130</v>
      </c>
      <c r="B11" s="211"/>
      <c r="C11" s="211"/>
      <c r="D11" s="211"/>
      <c r="E11" s="211"/>
      <c r="F11" s="44">
        <v>70000</v>
      </c>
      <c r="G11" s="44"/>
      <c r="H11" s="227"/>
      <c r="I11" s="228"/>
      <c r="J11" s="228"/>
      <c r="K11" s="94"/>
    </row>
    <row r="12" spans="1:11" s="14" customFormat="1" ht="13.5" customHeight="1">
      <c r="A12" s="215" t="s">
        <v>28</v>
      </c>
      <c r="B12" s="216"/>
      <c r="C12" s="216"/>
      <c r="D12" s="216"/>
      <c r="E12" s="216"/>
      <c r="F12" s="41">
        <f>13420</f>
        <v>13420</v>
      </c>
      <c r="G12" s="41"/>
      <c r="H12" s="217"/>
      <c r="I12" s="218"/>
      <c r="J12" s="218"/>
      <c r="K12" s="54"/>
    </row>
    <row r="13" spans="1:11" s="14" customFormat="1" ht="13.5" customHeight="1">
      <c r="A13" s="215" t="s">
        <v>36</v>
      </c>
      <c r="B13" s="216"/>
      <c r="C13" s="216"/>
      <c r="D13" s="216"/>
      <c r="E13" s="216"/>
      <c r="F13" s="41">
        <f>-(D10*12*0)</f>
        <v>0</v>
      </c>
      <c r="G13" s="41"/>
      <c r="H13" s="217"/>
      <c r="I13" s="218"/>
      <c r="J13" s="218"/>
      <c r="K13" s="54"/>
    </row>
    <row r="14" spans="1:11" s="40" customFormat="1" ht="12.75" customHeight="1">
      <c r="A14" s="219" t="s">
        <v>79</v>
      </c>
      <c r="B14" s="220"/>
      <c r="C14" s="220"/>
      <c r="D14" s="220"/>
      <c r="E14" s="220"/>
      <c r="F14" s="41">
        <v>7656</v>
      </c>
      <c r="G14" s="41"/>
      <c r="H14" s="217"/>
      <c r="I14" s="218"/>
      <c r="J14" s="218"/>
      <c r="K14" s="54"/>
    </row>
    <row r="15" spans="1:11" s="14" customFormat="1" ht="13.5" customHeight="1">
      <c r="A15" s="215" t="s">
        <v>166</v>
      </c>
      <c r="B15" s="216"/>
      <c r="C15" s="216"/>
      <c r="D15" s="216"/>
      <c r="E15" s="216"/>
      <c r="F15" s="41">
        <v>200000</v>
      </c>
      <c r="G15" s="41"/>
      <c r="H15" s="221" t="s">
        <v>134</v>
      </c>
      <c r="I15" s="218"/>
      <c r="J15" s="218"/>
      <c r="K15" s="222"/>
    </row>
    <row r="16" spans="1:11" s="39" customFormat="1" ht="12.75" customHeight="1" thickBot="1">
      <c r="A16" s="238" t="s">
        <v>125</v>
      </c>
      <c r="B16" s="239"/>
      <c r="C16" s="239"/>
      <c r="D16" s="239"/>
      <c r="E16" s="239"/>
      <c r="F16" s="45">
        <f>F11+F12+F13+F14+F15</f>
        <v>291076</v>
      </c>
      <c r="G16" s="45"/>
      <c r="H16" s="225"/>
      <c r="I16" s="226"/>
      <c r="J16" s="226"/>
      <c r="K16" s="55"/>
    </row>
    <row r="17" spans="1:11" s="86" customFormat="1" ht="13.5" customHeight="1" thickBot="1">
      <c r="A17" s="57"/>
      <c r="B17" s="57"/>
      <c r="C17" s="57"/>
      <c r="D17" s="57"/>
      <c r="E17" s="57"/>
      <c r="F17" s="58"/>
      <c r="G17" s="58"/>
      <c r="H17" s="60"/>
      <c r="I17" s="63"/>
      <c r="J17" s="63"/>
      <c r="K17" s="61"/>
    </row>
    <row r="18" spans="1:11" ht="14.25" customHeight="1">
      <c r="A18" s="87">
        <v>1</v>
      </c>
      <c r="B18" s="99" t="s">
        <v>18</v>
      </c>
      <c r="C18" s="70" t="s">
        <v>132</v>
      </c>
      <c r="D18" s="71" t="s">
        <v>119</v>
      </c>
      <c r="E18" s="70"/>
      <c r="F18" s="72">
        <v>280000</v>
      </c>
      <c r="G18" s="91"/>
      <c r="H18" s="90">
        <v>2016</v>
      </c>
      <c r="I18" s="90"/>
      <c r="J18" s="102" t="s">
        <v>3</v>
      </c>
      <c r="K18" s="103"/>
    </row>
    <row r="19" spans="1:11" ht="14.25" customHeight="1">
      <c r="A19" s="28">
        <v>2</v>
      </c>
      <c r="B19" s="27" t="s">
        <v>18</v>
      </c>
      <c r="C19" s="27" t="s">
        <v>20</v>
      </c>
      <c r="D19" s="25"/>
      <c r="E19" s="2"/>
      <c r="F19" s="26">
        <v>10000</v>
      </c>
      <c r="G19" s="3"/>
      <c r="H19" s="4">
        <v>2016</v>
      </c>
      <c r="I19" s="2"/>
      <c r="J19" s="25" t="s">
        <v>3</v>
      </c>
      <c r="K19" s="24"/>
    </row>
    <row r="20" spans="1:11" ht="12.75">
      <c r="A20" s="29">
        <v>3</v>
      </c>
      <c r="B20" s="30"/>
      <c r="C20" s="30"/>
      <c r="D20" s="4"/>
      <c r="E20" s="4"/>
      <c r="F20" s="26"/>
      <c r="G20" s="31"/>
      <c r="H20" s="4"/>
      <c r="I20" s="4"/>
      <c r="J20" s="25"/>
      <c r="K20" s="33"/>
    </row>
    <row r="21" spans="1:11" ht="12.75">
      <c r="A21" s="29">
        <v>4</v>
      </c>
      <c r="B21" s="30"/>
      <c r="C21" s="30"/>
      <c r="D21" s="4"/>
      <c r="E21" s="4"/>
      <c r="F21" s="31"/>
      <c r="G21" s="31"/>
      <c r="H21" s="4"/>
      <c r="I21" s="4"/>
      <c r="J21" s="4"/>
      <c r="K21" s="32"/>
    </row>
    <row r="22" spans="1:11" ht="12.75">
      <c r="A22" s="29">
        <v>5</v>
      </c>
      <c r="B22" s="30"/>
      <c r="C22" s="30"/>
      <c r="D22" s="4"/>
      <c r="E22" s="4"/>
      <c r="F22" s="31"/>
      <c r="G22" s="31"/>
      <c r="H22" s="4"/>
      <c r="I22" s="4"/>
      <c r="J22" s="4"/>
      <c r="K22" s="32"/>
    </row>
    <row r="23" spans="1:11" ht="12.75">
      <c r="A23" s="29">
        <v>6</v>
      </c>
      <c r="B23" s="30"/>
      <c r="C23" s="30"/>
      <c r="D23" s="4"/>
      <c r="E23" s="4"/>
      <c r="F23" s="31"/>
      <c r="G23" s="31"/>
      <c r="H23" s="4"/>
      <c r="I23" s="4"/>
      <c r="J23" s="34"/>
      <c r="K23" s="32"/>
    </row>
    <row r="24" spans="1:11" ht="12.75">
      <c r="A24" s="28">
        <v>7</v>
      </c>
      <c r="B24" s="27"/>
      <c r="C24" s="51"/>
      <c r="D24" s="25"/>
      <c r="E24" s="2"/>
      <c r="F24" s="65"/>
      <c r="G24" s="3"/>
      <c r="H24" s="2"/>
      <c r="I24" s="2"/>
      <c r="J24" s="25"/>
      <c r="K24" s="24"/>
    </row>
    <row r="25" spans="1:11" ht="12.75">
      <c r="A25" s="28">
        <v>8</v>
      </c>
      <c r="B25" s="50"/>
      <c r="C25" s="52"/>
      <c r="D25" s="34"/>
      <c r="E25" s="4"/>
      <c r="F25" s="64"/>
      <c r="G25" s="31"/>
      <c r="H25" s="4"/>
      <c r="I25" s="4"/>
      <c r="J25" s="25"/>
      <c r="K25" s="24"/>
    </row>
    <row r="26" spans="1:11" ht="12.75">
      <c r="A26" s="28">
        <v>9</v>
      </c>
      <c r="B26" s="50"/>
      <c r="C26" s="52"/>
      <c r="D26" s="34"/>
      <c r="E26" s="4"/>
      <c r="F26" s="64"/>
      <c r="G26" s="31"/>
      <c r="H26" s="4"/>
      <c r="I26" s="4"/>
      <c r="J26" s="34"/>
      <c r="K26" s="24"/>
    </row>
    <row r="27" spans="1:11" ht="12.75">
      <c r="A27" s="28">
        <v>10</v>
      </c>
      <c r="B27" s="27"/>
      <c r="C27" s="51"/>
      <c r="D27" s="25"/>
      <c r="E27" s="2"/>
      <c r="F27" s="65"/>
      <c r="G27" s="3"/>
      <c r="H27" s="2"/>
      <c r="I27" s="2"/>
      <c r="J27" s="25"/>
      <c r="K27" s="24"/>
    </row>
    <row r="28" spans="1:11" ht="13.5" thickBot="1">
      <c r="A28" s="104">
        <v>11</v>
      </c>
      <c r="B28" s="105"/>
      <c r="C28" s="106"/>
      <c r="D28" s="107"/>
      <c r="E28" s="108"/>
      <c r="F28" s="109"/>
      <c r="G28" s="110"/>
      <c r="H28" s="108"/>
      <c r="I28" s="108"/>
      <c r="J28" s="107"/>
      <c r="K28" s="111"/>
    </row>
    <row r="29" spans="1:11" ht="13.5" thickBot="1">
      <c r="A29" s="79"/>
      <c r="B29" s="80"/>
      <c r="C29" s="43"/>
      <c r="D29" s="81"/>
      <c r="E29" s="21"/>
      <c r="F29" s="77"/>
      <c r="G29" s="36"/>
      <c r="H29" s="21"/>
      <c r="I29" s="21"/>
      <c r="J29" s="81"/>
      <c r="K29" s="47"/>
    </row>
    <row r="30" spans="1:11" s="14" customFormat="1" ht="13.5" customHeight="1">
      <c r="A30" s="210" t="s">
        <v>38</v>
      </c>
      <c r="B30" s="211"/>
      <c r="C30" s="211"/>
      <c r="D30" s="211"/>
      <c r="E30" s="211"/>
      <c r="F30" s="44">
        <f>SUM(F18:F28)</f>
        <v>290000</v>
      </c>
      <c r="G30" s="44">
        <f>SUM(G18:G28)</f>
        <v>0</v>
      </c>
      <c r="H30" s="227"/>
      <c r="I30" s="228"/>
      <c r="J30" s="228"/>
      <c r="K30" s="94"/>
    </row>
    <row r="31" spans="1:11" s="14" customFormat="1" ht="13.5" customHeight="1">
      <c r="A31" s="112"/>
      <c r="B31" s="229" t="s">
        <v>21</v>
      </c>
      <c r="C31" s="230"/>
      <c r="D31" s="231"/>
      <c r="E31" s="232"/>
      <c r="F31" s="113"/>
      <c r="G31" s="113"/>
      <c r="H31" s="233"/>
      <c r="I31" s="234"/>
      <c r="J31" s="234"/>
      <c r="K31" s="53"/>
    </row>
    <row r="32" spans="1:11" s="14" customFormat="1" ht="13.5" customHeight="1">
      <c r="A32" s="112"/>
      <c r="B32" s="229"/>
      <c r="C32" s="235"/>
      <c r="D32" s="231"/>
      <c r="E32" s="232"/>
      <c r="F32" s="114"/>
      <c r="G32" s="114"/>
      <c r="H32" s="217"/>
      <c r="I32" s="230"/>
      <c r="J32" s="230"/>
      <c r="K32" s="54"/>
    </row>
    <row r="33" spans="1:11" s="14" customFormat="1" ht="13.5" customHeight="1">
      <c r="A33" s="115"/>
      <c r="B33" s="229" t="s">
        <v>4</v>
      </c>
      <c r="C33" s="244"/>
      <c r="D33" s="231"/>
      <c r="E33" s="232"/>
      <c r="F33" s="42">
        <v>0</v>
      </c>
      <c r="G33" s="42">
        <v>0</v>
      </c>
      <c r="H33" s="245"/>
      <c r="I33" s="246"/>
      <c r="J33" s="246"/>
      <c r="K33" s="56"/>
    </row>
    <row r="34" spans="1:11" s="14" customFormat="1" ht="13.5" customHeight="1">
      <c r="A34" s="115"/>
      <c r="B34" s="242" t="s">
        <v>3</v>
      </c>
      <c r="C34" s="242"/>
      <c r="D34" s="243"/>
      <c r="E34" s="243"/>
      <c r="F34" s="42">
        <f>F30-F32-F33</f>
        <v>290000</v>
      </c>
      <c r="G34" s="42">
        <f>G30-G32-G33</f>
        <v>0</v>
      </c>
      <c r="H34" s="240"/>
      <c r="I34" s="241"/>
      <c r="J34" s="241"/>
      <c r="K34" s="35"/>
    </row>
    <row r="35" spans="1:11" s="14" customFormat="1" ht="13.5" customHeight="1" thickBot="1">
      <c r="A35" s="223" t="s">
        <v>131</v>
      </c>
      <c r="B35" s="224"/>
      <c r="C35" s="224"/>
      <c r="D35" s="224"/>
      <c r="E35" s="224"/>
      <c r="F35" s="46">
        <f>F16-F30</f>
        <v>1076</v>
      </c>
      <c r="G35" s="46">
        <f>G16-G30</f>
        <v>0</v>
      </c>
      <c r="H35" s="225"/>
      <c r="I35" s="226"/>
      <c r="J35" s="226"/>
      <c r="K35" s="55"/>
    </row>
    <row r="36" spans="1:11" s="62" customFormat="1" ht="13.5" customHeight="1">
      <c r="A36" s="57"/>
      <c r="B36" s="57"/>
      <c r="C36" s="57"/>
      <c r="D36" s="57"/>
      <c r="E36" s="57"/>
      <c r="F36" s="58"/>
      <c r="G36" s="58"/>
      <c r="H36" s="60"/>
      <c r="I36" s="63"/>
      <c r="J36" s="63"/>
      <c r="K36" s="153"/>
    </row>
    <row r="37" spans="1:11" s="10" customFormat="1" ht="11.25">
      <c r="A37" s="21"/>
      <c r="B37" s="48"/>
      <c r="C37" s="21"/>
      <c r="D37" s="21"/>
      <c r="E37" s="21"/>
      <c r="F37" s="49"/>
      <c r="G37" s="36"/>
      <c r="H37" s="21"/>
      <c r="I37" s="21"/>
      <c r="J37" s="21"/>
      <c r="K37" s="153" t="s">
        <v>105</v>
      </c>
    </row>
    <row r="38" ht="12.75">
      <c r="K38" s="1"/>
    </row>
    <row r="39" ht="12.75">
      <c r="K39" s="1"/>
    </row>
    <row r="40" ht="12.75">
      <c r="K40" s="1"/>
    </row>
    <row r="41" ht="12.75">
      <c r="K41" s="1"/>
    </row>
    <row r="42" ht="12.75">
      <c r="K42" s="1"/>
    </row>
    <row r="43" ht="12.75">
      <c r="K43" s="1"/>
    </row>
    <row r="44" ht="12.75">
      <c r="K44" s="1"/>
    </row>
    <row r="45" ht="12.75">
      <c r="K45" s="1"/>
    </row>
    <row r="46" ht="12.75">
      <c r="K46" s="1"/>
    </row>
    <row r="47" ht="12.75">
      <c r="K47" s="1"/>
    </row>
    <row r="48" ht="12.75">
      <c r="K48" s="1"/>
    </row>
    <row r="49" ht="12.75">
      <c r="K49" s="1"/>
    </row>
    <row r="50" ht="12.75">
      <c r="K50" s="1"/>
    </row>
    <row r="51" ht="12.75">
      <c r="K51" s="1"/>
    </row>
    <row r="52" ht="12.75">
      <c r="K52" s="1"/>
    </row>
    <row r="53" ht="12.75">
      <c r="K53" s="1"/>
    </row>
    <row r="54" ht="12.75">
      <c r="K54" s="1"/>
    </row>
    <row r="55" ht="12.75">
      <c r="K55" s="1"/>
    </row>
    <row r="56" ht="12.75">
      <c r="K56" s="1"/>
    </row>
    <row r="57" ht="12.75">
      <c r="K57" s="1"/>
    </row>
    <row r="58" ht="12.75">
      <c r="K58" s="1"/>
    </row>
  </sheetData>
  <sheetProtection/>
  <mergeCells count="38">
    <mergeCell ref="K6:K7"/>
    <mergeCell ref="A9:K9"/>
    <mergeCell ref="A3:K3"/>
    <mergeCell ref="A4:K4"/>
    <mergeCell ref="A6:A7"/>
    <mergeCell ref="B6:B7"/>
    <mergeCell ref="C6:C7"/>
    <mergeCell ref="D6:D7"/>
    <mergeCell ref="E6:E7"/>
    <mergeCell ref="F6:F7"/>
    <mergeCell ref="A11:E11"/>
    <mergeCell ref="H11:J11"/>
    <mergeCell ref="A12:E12"/>
    <mergeCell ref="H12:J12"/>
    <mergeCell ref="I6:I7"/>
    <mergeCell ref="J6:J7"/>
    <mergeCell ref="G6:G7"/>
    <mergeCell ref="H6:H7"/>
    <mergeCell ref="A15:E15"/>
    <mergeCell ref="A13:E13"/>
    <mergeCell ref="H13:J13"/>
    <mergeCell ref="A14:E14"/>
    <mergeCell ref="H14:J14"/>
    <mergeCell ref="H15:K15"/>
    <mergeCell ref="B31:E31"/>
    <mergeCell ref="H31:J31"/>
    <mergeCell ref="B32:E32"/>
    <mergeCell ref="H32:J32"/>
    <mergeCell ref="A16:E16"/>
    <mergeCell ref="H16:J16"/>
    <mergeCell ref="A30:E30"/>
    <mergeCell ref="H30:J30"/>
    <mergeCell ref="B33:E33"/>
    <mergeCell ref="H33:J33"/>
    <mergeCell ref="B34:E34"/>
    <mergeCell ref="H34:J34"/>
    <mergeCell ref="A35:E35"/>
    <mergeCell ref="H35:J35"/>
  </mergeCells>
  <printOptions horizontalCentered="1"/>
  <pageMargins left="0" right="0" top="0" bottom="0" header="0" footer="0"/>
  <pageSetup horizontalDpi="600" verticalDpi="600" orientation="landscape" paperSize="9" scale="105" r:id="rId1"/>
  <headerFooter alignWithMargins="0">
    <oddFooter>&amp;CStrona &amp;P z &amp;N</oddFooter>
  </headerFooter>
  <colBreaks count="1" manualBreakCount="1">
    <brk id="11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L58"/>
  <sheetViews>
    <sheetView zoomScale="150" zoomScaleNormal="150" zoomScalePageLayoutView="0" workbookViewId="0" topLeftCell="A1">
      <selection activeCell="A1" sqref="A1:K2"/>
    </sheetView>
  </sheetViews>
  <sheetFormatPr defaultColWidth="9.140625" defaultRowHeight="12.75"/>
  <cols>
    <col min="1" max="1" width="3.7109375" style="0" customWidth="1"/>
    <col min="2" max="2" width="16.140625" style="0" customWidth="1"/>
    <col min="3" max="3" width="33.7109375" style="0" customWidth="1"/>
    <col min="4" max="4" width="9.7109375" style="0" customWidth="1"/>
    <col min="5" max="5" width="7.00390625" style="0" customWidth="1"/>
    <col min="6" max="6" width="10.7109375" style="5" customWidth="1"/>
    <col min="7" max="7" width="9.57421875" style="136" customWidth="1"/>
    <col min="8" max="8" width="12.57421875" style="0" customWidth="1"/>
    <col min="9" max="9" width="10.421875" style="0" customWidth="1"/>
    <col min="10" max="10" width="6.8515625" style="0" customWidth="1"/>
    <col min="11" max="11" width="12.57421875" style="0" customWidth="1"/>
    <col min="13" max="13" width="9.421875" style="0" bestFit="1" customWidth="1"/>
  </cols>
  <sheetData>
    <row r="1" spans="1:11" s="9" customFormat="1" ht="11.25">
      <c r="A1" s="10" t="s">
        <v>5</v>
      </c>
      <c r="B1" s="10"/>
      <c r="C1" s="10"/>
      <c r="D1" s="10"/>
      <c r="E1" s="10"/>
      <c r="F1" s="6"/>
      <c r="G1" s="6"/>
      <c r="H1" s="10"/>
      <c r="I1" s="10"/>
      <c r="J1" s="10" t="s">
        <v>182</v>
      </c>
      <c r="K1" s="10"/>
    </row>
    <row r="2" spans="1:11" s="9" customFormat="1" ht="11.25">
      <c r="A2" s="10"/>
      <c r="B2" s="10"/>
      <c r="C2" s="10"/>
      <c r="D2" s="10"/>
      <c r="E2" s="10"/>
      <c r="F2" s="6"/>
      <c r="G2" s="6"/>
      <c r="H2" s="95" t="s">
        <v>183</v>
      </c>
      <c r="I2" s="10"/>
      <c r="J2" s="10"/>
      <c r="K2" s="10"/>
    </row>
    <row r="3" spans="1:12" ht="12.75" customHeight="1">
      <c r="A3" s="199" t="s">
        <v>129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38"/>
    </row>
    <row r="4" spans="1:11" ht="12.75" customHeight="1">
      <c r="A4" s="199" t="s">
        <v>117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</row>
    <row r="5" spans="1:6" ht="15.75" thickBot="1">
      <c r="A5" s="7"/>
      <c r="B5" s="7"/>
      <c r="C5" s="7"/>
      <c r="D5" s="7"/>
      <c r="E5" s="7"/>
      <c r="F5" s="8"/>
    </row>
    <row r="6" spans="1:11" ht="12.75">
      <c r="A6" s="201" t="s">
        <v>9</v>
      </c>
      <c r="B6" s="203" t="s">
        <v>0</v>
      </c>
      <c r="C6" s="203" t="s">
        <v>1</v>
      </c>
      <c r="D6" s="203" t="s">
        <v>10</v>
      </c>
      <c r="E6" s="203" t="s">
        <v>11</v>
      </c>
      <c r="F6" s="203" t="s">
        <v>12</v>
      </c>
      <c r="G6" s="253" t="s">
        <v>13</v>
      </c>
      <c r="H6" s="203" t="s">
        <v>14</v>
      </c>
      <c r="I6" s="203" t="s">
        <v>15</v>
      </c>
      <c r="J6" s="203" t="s">
        <v>16</v>
      </c>
      <c r="K6" s="205" t="s">
        <v>2</v>
      </c>
    </row>
    <row r="7" spans="1:11" ht="13.5" thickBot="1">
      <c r="A7" s="202"/>
      <c r="B7" s="204"/>
      <c r="C7" s="204"/>
      <c r="D7" s="204"/>
      <c r="E7" s="204"/>
      <c r="F7" s="204"/>
      <c r="G7" s="254"/>
      <c r="H7" s="204"/>
      <c r="I7" s="204"/>
      <c r="J7" s="204"/>
      <c r="K7" s="206"/>
    </row>
    <row r="8" spans="1:11" ht="13.5" thickBot="1">
      <c r="A8" s="37"/>
      <c r="B8" s="37"/>
      <c r="C8" s="37"/>
      <c r="D8" s="37"/>
      <c r="E8" s="37"/>
      <c r="F8" s="37"/>
      <c r="G8" s="137"/>
      <c r="H8" s="37"/>
      <c r="I8" s="37"/>
      <c r="J8" s="37"/>
      <c r="K8" s="37"/>
    </row>
    <row r="9" spans="1:11" ht="21" customHeight="1" thickBot="1">
      <c r="A9" s="207" t="s">
        <v>57</v>
      </c>
      <c r="B9" s="208"/>
      <c r="C9" s="208"/>
      <c r="D9" s="208"/>
      <c r="E9" s="208"/>
      <c r="F9" s="208"/>
      <c r="G9" s="208"/>
      <c r="H9" s="208"/>
      <c r="I9" s="208"/>
      <c r="J9" s="208"/>
      <c r="K9" s="209"/>
    </row>
    <row r="10" spans="1:11" s="14" customFormat="1" ht="12.75" customHeight="1" thickBot="1">
      <c r="A10" s="15"/>
      <c r="B10" s="16"/>
      <c r="C10" s="16" t="s">
        <v>27</v>
      </c>
      <c r="D10" s="17">
        <v>175</v>
      </c>
      <c r="E10" s="18" t="s">
        <v>29</v>
      </c>
      <c r="F10" s="19"/>
      <c r="G10" s="138"/>
      <c r="H10" s="11" t="s">
        <v>8</v>
      </c>
      <c r="I10" s="134">
        <f>F12/D10/12</f>
        <v>6.590476190476191</v>
      </c>
      <c r="J10" s="13" t="s">
        <v>30</v>
      </c>
      <c r="K10" s="20"/>
    </row>
    <row r="11" spans="1:11" s="14" customFormat="1" ht="13.5" customHeight="1">
      <c r="A11" s="210" t="s">
        <v>130</v>
      </c>
      <c r="B11" s="211"/>
      <c r="C11" s="211"/>
      <c r="D11" s="211"/>
      <c r="E11" s="211"/>
      <c r="F11" s="44">
        <v>80000</v>
      </c>
      <c r="G11" s="44"/>
      <c r="H11" s="227"/>
      <c r="I11" s="228"/>
      <c r="J11" s="228"/>
      <c r="K11" s="94"/>
    </row>
    <row r="12" spans="1:11" s="14" customFormat="1" ht="13.5" customHeight="1">
      <c r="A12" s="215" t="s">
        <v>28</v>
      </c>
      <c r="B12" s="216"/>
      <c r="C12" s="216"/>
      <c r="D12" s="216"/>
      <c r="E12" s="216"/>
      <c r="F12" s="41">
        <f>13840</f>
        <v>13840</v>
      </c>
      <c r="G12" s="41"/>
      <c r="H12" s="217"/>
      <c r="I12" s="218"/>
      <c r="J12" s="218"/>
      <c r="K12" s="54"/>
    </row>
    <row r="13" spans="1:11" s="14" customFormat="1" ht="13.5" customHeight="1">
      <c r="A13" s="215" t="s">
        <v>36</v>
      </c>
      <c r="B13" s="216"/>
      <c r="C13" s="216"/>
      <c r="D13" s="216"/>
      <c r="E13" s="216"/>
      <c r="F13" s="41">
        <f>-(D10*12*0)</f>
        <v>0</v>
      </c>
      <c r="G13" s="41"/>
      <c r="H13" s="217"/>
      <c r="I13" s="218"/>
      <c r="J13" s="218"/>
      <c r="K13" s="54"/>
    </row>
    <row r="14" spans="1:11" s="40" customFormat="1" ht="12.75" customHeight="1">
      <c r="A14" s="219" t="s">
        <v>79</v>
      </c>
      <c r="B14" s="220"/>
      <c r="C14" s="220"/>
      <c r="D14" s="220"/>
      <c r="E14" s="220"/>
      <c r="F14" s="41">
        <v>7656</v>
      </c>
      <c r="G14" s="41"/>
      <c r="H14" s="217"/>
      <c r="I14" s="218"/>
      <c r="J14" s="218"/>
      <c r="K14" s="54"/>
    </row>
    <row r="15" spans="1:11" s="14" customFormat="1" ht="13.5" customHeight="1">
      <c r="A15" s="215" t="s">
        <v>166</v>
      </c>
      <c r="B15" s="216"/>
      <c r="C15" s="216"/>
      <c r="D15" s="216"/>
      <c r="E15" s="216"/>
      <c r="F15" s="41">
        <v>200000</v>
      </c>
      <c r="G15" s="41"/>
      <c r="H15" s="221" t="s">
        <v>134</v>
      </c>
      <c r="I15" s="218"/>
      <c r="J15" s="218"/>
      <c r="K15" s="222"/>
    </row>
    <row r="16" spans="1:11" s="39" customFormat="1" ht="12.75" customHeight="1" thickBot="1">
      <c r="A16" s="238" t="s">
        <v>125</v>
      </c>
      <c r="B16" s="239"/>
      <c r="C16" s="239"/>
      <c r="D16" s="239"/>
      <c r="E16" s="239"/>
      <c r="F16" s="45">
        <f>F11+F12+F13+F14+F15</f>
        <v>301496</v>
      </c>
      <c r="G16" s="45"/>
      <c r="H16" s="225"/>
      <c r="I16" s="226"/>
      <c r="J16" s="226"/>
      <c r="K16" s="55"/>
    </row>
    <row r="17" spans="1:11" s="86" customFormat="1" ht="13.5" customHeight="1" thickBot="1">
      <c r="A17" s="57"/>
      <c r="B17" s="57"/>
      <c r="C17" s="57"/>
      <c r="D17" s="57"/>
      <c r="E17" s="57"/>
      <c r="F17" s="58"/>
      <c r="G17" s="58"/>
      <c r="H17" s="60"/>
      <c r="I17" s="63"/>
      <c r="J17" s="63"/>
      <c r="K17" s="61"/>
    </row>
    <row r="18" spans="1:11" ht="14.25" customHeight="1">
      <c r="A18" s="87">
        <v>1</v>
      </c>
      <c r="B18" s="99" t="s">
        <v>33</v>
      </c>
      <c r="C18" s="70" t="s">
        <v>132</v>
      </c>
      <c r="D18" s="71" t="s">
        <v>119</v>
      </c>
      <c r="E18" s="70"/>
      <c r="F18" s="72">
        <v>280000</v>
      </c>
      <c r="G18" s="91"/>
      <c r="H18" s="90">
        <v>2016</v>
      </c>
      <c r="I18" s="90"/>
      <c r="J18" s="102" t="s">
        <v>3</v>
      </c>
      <c r="K18" s="103"/>
    </row>
    <row r="19" spans="1:11" ht="14.25" customHeight="1">
      <c r="A19" s="28">
        <v>2</v>
      </c>
      <c r="B19" s="27"/>
      <c r="C19" s="27" t="s">
        <v>20</v>
      </c>
      <c r="D19" s="25"/>
      <c r="E19" s="2"/>
      <c r="F19" s="26">
        <v>10000</v>
      </c>
      <c r="G19" s="3"/>
      <c r="H19" s="4">
        <v>2016</v>
      </c>
      <c r="I19" s="2"/>
      <c r="J19" s="25" t="s">
        <v>3</v>
      </c>
      <c r="K19" s="24"/>
    </row>
    <row r="20" spans="1:11" ht="12.75">
      <c r="A20" s="29">
        <v>3</v>
      </c>
      <c r="B20" s="30"/>
      <c r="C20" s="30"/>
      <c r="D20" s="4"/>
      <c r="E20" s="4"/>
      <c r="F20" s="26"/>
      <c r="G20" s="31"/>
      <c r="H20" s="4"/>
      <c r="I20" s="4"/>
      <c r="J20" s="25"/>
      <c r="K20" s="33"/>
    </row>
    <row r="21" spans="1:11" ht="12.75">
      <c r="A21" s="29">
        <v>4</v>
      </c>
      <c r="B21" s="30"/>
      <c r="C21" s="30"/>
      <c r="D21" s="4"/>
      <c r="E21" s="4"/>
      <c r="F21" s="31"/>
      <c r="G21" s="31"/>
      <c r="H21" s="4"/>
      <c r="I21" s="4"/>
      <c r="J21" s="4"/>
      <c r="K21" s="32"/>
    </row>
    <row r="22" spans="1:11" ht="12.75">
      <c r="A22" s="29">
        <v>5</v>
      </c>
      <c r="B22" s="30"/>
      <c r="C22" s="30"/>
      <c r="D22" s="4"/>
      <c r="E22" s="4"/>
      <c r="F22" s="31"/>
      <c r="G22" s="31"/>
      <c r="H22" s="4"/>
      <c r="I22" s="4"/>
      <c r="J22" s="4"/>
      <c r="K22" s="32"/>
    </row>
    <row r="23" spans="1:11" ht="12.75">
      <c r="A23" s="29">
        <v>6</v>
      </c>
      <c r="B23" s="30"/>
      <c r="C23" s="30"/>
      <c r="D23" s="4"/>
      <c r="E23" s="4"/>
      <c r="F23" s="31"/>
      <c r="G23" s="31"/>
      <c r="H23" s="4"/>
      <c r="I23" s="4"/>
      <c r="J23" s="34"/>
      <c r="K23" s="32"/>
    </row>
    <row r="24" spans="1:11" ht="12.75">
      <c r="A24" s="28">
        <v>7</v>
      </c>
      <c r="B24" s="27"/>
      <c r="C24" s="51"/>
      <c r="D24" s="25"/>
      <c r="E24" s="2"/>
      <c r="F24" s="65"/>
      <c r="G24" s="3"/>
      <c r="H24" s="2"/>
      <c r="I24" s="2"/>
      <c r="J24" s="25"/>
      <c r="K24" s="24"/>
    </row>
    <row r="25" spans="1:11" ht="12.75">
      <c r="A25" s="28">
        <v>8</v>
      </c>
      <c r="B25" s="50"/>
      <c r="C25" s="52"/>
      <c r="D25" s="34"/>
      <c r="E25" s="4"/>
      <c r="F25" s="64"/>
      <c r="G25" s="31"/>
      <c r="H25" s="4"/>
      <c r="I25" s="4"/>
      <c r="J25" s="25"/>
      <c r="K25" s="24"/>
    </row>
    <row r="26" spans="1:11" ht="12.75">
      <c r="A26" s="28">
        <v>9</v>
      </c>
      <c r="B26" s="50"/>
      <c r="C26" s="52"/>
      <c r="D26" s="34"/>
      <c r="E26" s="4"/>
      <c r="F26" s="64"/>
      <c r="G26" s="31"/>
      <c r="H26" s="4"/>
      <c r="I26" s="4"/>
      <c r="J26" s="34"/>
      <c r="K26" s="24"/>
    </row>
    <row r="27" spans="1:11" ht="12.75">
      <c r="A27" s="28">
        <v>10</v>
      </c>
      <c r="B27" s="27"/>
      <c r="C27" s="51"/>
      <c r="D27" s="25"/>
      <c r="E27" s="2"/>
      <c r="F27" s="65"/>
      <c r="G27" s="3"/>
      <c r="H27" s="2"/>
      <c r="I27" s="2"/>
      <c r="J27" s="25"/>
      <c r="K27" s="24"/>
    </row>
    <row r="28" spans="1:11" ht="13.5" thickBot="1">
      <c r="A28" s="104">
        <v>11</v>
      </c>
      <c r="B28" s="105"/>
      <c r="C28" s="106"/>
      <c r="D28" s="107"/>
      <c r="E28" s="108"/>
      <c r="F28" s="109"/>
      <c r="G28" s="110"/>
      <c r="H28" s="108"/>
      <c r="I28" s="108"/>
      <c r="J28" s="107"/>
      <c r="K28" s="111"/>
    </row>
    <row r="29" spans="1:11" ht="13.5" thickBot="1">
      <c r="A29" s="79"/>
      <c r="B29" s="80"/>
      <c r="C29" s="43"/>
      <c r="D29" s="81"/>
      <c r="E29" s="21"/>
      <c r="F29" s="77"/>
      <c r="G29" s="36"/>
      <c r="H29" s="21"/>
      <c r="I29" s="21"/>
      <c r="J29" s="81"/>
      <c r="K29" s="47"/>
    </row>
    <row r="30" spans="1:11" s="14" customFormat="1" ht="13.5" customHeight="1">
      <c r="A30" s="210" t="s">
        <v>38</v>
      </c>
      <c r="B30" s="211"/>
      <c r="C30" s="211"/>
      <c r="D30" s="211"/>
      <c r="E30" s="211"/>
      <c r="F30" s="44">
        <f>SUM(F18:F28)</f>
        <v>290000</v>
      </c>
      <c r="G30" s="44">
        <f>SUM(G18:G28)</f>
        <v>0</v>
      </c>
      <c r="H30" s="227"/>
      <c r="I30" s="228"/>
      <c r="J30" s="228"/>
      <c r="K30" s="94"/>
    </row>
    <row r="31" spans="1:11" s="14" customFormat="1" ht="13.5" customHeight="1">
      <c r="A31" s="112"/>
      <c r="B31" s="229" t="s">
        <v>21</v>
      </c>
      <c r="C31" s="230"/>
      <c r="D31" s="231"/>
      <c r="E31" s="232"/>
      <c r="F31" s="113"/>
      <c r="G31" s="113"/>
      <c r="H31" s="233"/>
      <c r="I31" s="234"/>
      <c r="J31" s="234"/>
      <c r="K31" s="53"/>
    </row>
    <row r="32" spans="1:11" s="14" customFormat="1" ht="13.5" customHeight="1">
      <c r="A32" s="112"/>
      <c r="B32" s="229"/>
      <c r="C32" s="235"/>
      <c r="D32" s="231"/>
      <c r="E32" s="232"/>
      <c r="F32" s="114"/>
      <c r="G32" s="114"/>
      <c r="H32" s="217"/>
      <c r="I32" s="230"/>
      <c r="J32" s="230"/>
      <c r="K32" s="54"/>
    </row>
    <row r="33" spans="1:11" s="14" customFormat="1" ht="13.5" customHeight="1">
      <c r="A33" s="115"/>
      <c r="B33" s="229" t="s">
        <v>4</v>
      </c>
      <c r="C33" s="244"/>
      <c r="D33" s="231"/>
      <c r="E33" s="232"/>
      <c r="F33" s="42">
        <v>0</v>
      </c>
      <c r="G33" s="42">
        <v>0</v>
      </c>
      <c r="H33" s="245"/>
      <c r="I33" s="246"/>
      <c r="J33" s="246"/>
      <c r="K33" s="56"/>
    </row>
    <row r="34" spans="1:11" s="14" customFormat="1" ht="13.5" customHeight="1">
      <c r="A34" s="115"/>
      <c r="B34" s="242" t="s">
        <v>3</v>
      </c>
      <c r="C34" s="242"/>
      <c r="D34" s="243"/>
      <c r="E34" s="243"/>
      <c r="F34" s="42">
        <f>F30-F32-F33</f>
        <v>290000</v>
      </c>
      <c r="G34" s="42">
        <f>G30-G32-G33</f>
        <v>0</v>
      </c>
      <c r="H34" s="240"/>
      <c r="I34" s="241"/>
      <c r="J34" s="241"/>
      <c r="K34" s="35"/>
    </row>
    <row r="35" spans="1:11" s="14" customFormat="1" ht="13.5" customHeight="1" thickBot="1">
      <c r="A35" s="223" t="s">
        <v>131</v>
      </c>
      <c r="B35" s="224"/>
      <c r="C35" s="224"/>
      <c r="D35" s="224"/>
      <c r="E35" s="224"/>
      <c r="F35" s="46">
        <f>F16-F30</f>
        <v>11496</v>
      </c>
      <c r="G35" s="46">
        <f>G16-G30</f>
        <v>0</v>
      </c>
      <c r="H35" s="225"/>
      <c r="I35" s="226"/>
      <c r="J35" s="226"/>
      <c r="K35" s="55"/>
    </row>
    <row r="36" spans="1:11" s="62" customFormat="1" ht="13.5" customHeight="1">
      <c r="A36" s="57"/>
      <c r="B36" s="57"/>
      <c r="C36" s="57"/>
      <c r="D36" s="57"/>
      <c r="E36" s="57"/>
      <c r="F36" s="58"/>
      <c r="G36" s="58"/>
      <c r="H36" s="60"/>
      <c r="I36" s="63"/>
      <c r="J36" s="63"/>
      <c r="K36" s="153"/>
    </row>
    <row r="37" spans="1:11" s="10" customFormat="1" ht="11.25">
      <c r="A37" s="21"/>
      <c r="B37" s="48"/>
      <c r="C37" s="21"/>
      <c r="D37" s="21"/>
      <c r="E37" s="21"/>
      <c r="F37" s="49"/>
      <c r="G37" s="36"/>
      <c r="H37" s="21"/>
      <c r="I37" s="21"/>
      <c r="J37" s="21"/>
      <c r="K37" s="153" t="s">
        <v>106</v>
      </c>
    </row>
    <row r="38" ht="12.75">
      <c r="K38" s="1"/>
    </row>
    <row r="39" ht="12.75">
      <c r="K39" s="1"/>
    </row>
    <row r="40" ht="12.75">
      <c r="K40" s="1"/>
    </row>
    <row r="41" ht="12.75">
      <c r="K41" s="1"/>
    </row>
    <row r="42" ht="12.75">
      <c r="K42" s="1"/>
    </row>
    <row r="43" ht="12.75">
      <c r="K43" s="1"/>
    </row>
    <row r="44" ht="12.75">
      <c r="K44" s="1"/>
    </row>
    <row r="45" ht="12.75">
      <c r="K45" s="1"/>
    </row>
    <row r="46" ht="12.75">
      <c r="K46" s="1"/>
    </row>
    <row r="47" ht="12.75">
      <c r="K47" s="1"/>
    </row>
    <row r="48" ht="12.75">
      <c r="K48" s="1"/>
    </row>
    <row r="49" ht="12.75">
      <c r="K49" s="1"/>
    </row>
    <row r="50" ht="12.75">
      <c r="K50" s="1"/>
    </row>
    <row r="51" ht="12.75">
      <c r="K51" s="1"/>
    </row>
    <row r="52" ht="12.75">
      <c r="K52" s="1"/>
    </row>
    <row r="53" ht="12.75">
      <c r="K53" s="1"/>
    </row>
    <row r="54" ht="12.75">
      <c r="K54" s="1"/>
    </row>
    <row r="55" ht="12.75">
      <c r="K55" s="1"/>
    </row>
    <row r="56" ht="12.75">
      <c r="K56" s="1"/>
    </row>
    <row r="57" ht="12.75">
      <c r="K57" s="1"/>
    </row>
    <row r="58" ht="12.75">
      <c r="K58" s="1"/>
    </row>
  </sheetData>
  <sheetProtection/>
  <mergeCells count="38">
    <mergeCell ref="K6:K7"/>
    <mergeCell ref="A9:K9"/>
    <mergeCell ref="A3:K3"/>
    <mergeCell ref="A4:K4"/>
    <mergeCell ref="A6:A7"/>
    <mergeCell ref="B6:B7"/>
    <mergeCell ref="C6:C7"/>
    <mergeCell ref="D6:D7"/>
    <mergeCell ref="E6:E7"/>
    <mergeCell ref="F6:F7"/>
    <mergeCell ref="A11:E11"/>
    <mergeCell ref="H11:J11"/>
    <mergeCell ref="A12:E12"/>
    <mergeCell ref="H12:J12"/>
    <mergeCell ref="I6:I7"/>
    <mergeCell ref="J6:J7"/>
    <mergeCell ref="G6:G7"/>
    <mergeCell ref="H6:H7"/>
    <mergeCell ref="A15:E15"/>
    <mergeCell ref="A13:E13"/>
    <mergeCell ref="H13:J13"/>
    <mergeCell ref="A14:E14"/>
    <mergeCell ref="H14:J14"/>
    <mergeCell ref="H15:K15"/>
    <mergeCell ref="B31:E31"/>
    <mergeCell ref="H31:J31"/>
    <mergeCell ref="B32:E32"/>
    <mergeCell ref="H32:J32"/>
    <mergeCell ref="A16:E16"/>
    <mergeCell ref="H16:J16"/>
    <mergeCell ref="A30:E30"/>
    <mergeCell ref="H30:J30"/>
    <mergeCell ref="A35:E35"/>
    <mergeCell ref="H35:J35"/>
    <mergeCell ref="B33:E33"/>
    <mergeCell ref="H33:J33"/>
    <mergeCell ref="B34:E34"/>
    <mergeCell ref="H34:J34"/>
  </mergeCells>
  <printOptions horizontalCentered="1"/>
  <pageMargins left="0" right="0" top="0" bottom="0" header="0" footer="0"/>
  <pageSetup horizontalDpi="600" verticalDpi="600" orientation="landscape" paperSize="9" scale="105" r:id="rId1"/>
  <headerFooter alignWithMargins="0">
    <oddFooter>&amp;CStrona &amp;P z &amp;N</oddFooter>
  </headerFooter>
  <colBreaks count="1" manualBreakCount="1">
    <brk id="11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L58"/>
  <sheetViews>
    <sheetView zoomScale="150" zoomScaleNormal="150" zoomScalePageLayoutView="0" workbookViewId="0" topLeftCell="A1">
      <selection activeCell="A1" sqref="A1:K2"/>
    </sheetView>
  </sheetViews>
  <sheetFormatPr defaultColWidth="9.140625" defaultRowHeight="12.75"/>
  <cols>
    <col min="1" max="1" width="3.7109375" style="0" customWidth="1"/>
    <col min="2" max="2" width="16.140625" style="0" customWidth="1"/>
    <col min="3" max="3" width="33.7109375" style="0" customWidth="1"/>
    <col min="4" max="4" width="9.7109375" style="0" customWidth="1"/>
    <col min="5" max="5" width="7.00390625" style="0" customWidth="1"/>
    <col min="6" max="6" width="10.7109375" style="5" customWidth="1"/>
    <col min="7" max="7" width="9.57421875" style="136" customWidth="1"/>
    <col min="8" max="8" width="12.57421875" style="0" customWidth="1"/>
    <col min="9" max="9" width="10.421875" style="0" customWidth="1"/>
    <col min="10" max="10" width="6.8515625" style="0" customWidth="1"/>
    <col min="11" max="11" width="12.57421875" style="0" customWidth="1"/>
    <col min="13" max="13" width="9.421875" style="0" bestFit="1" customWidth="1"/>
  </cols>
  <sheetData>
    <row r="1" spans="1:11" s="9" customFormat="1" ht="11.25">
      <c r="A1" s="10" t="s">
        <v>5</v>
      </c>
      <c r="B1" s="10"/>
      <c r="C1" s="10"/>
      <c r="D1" s="10"/>
      <c r="E1" s="10"/>
      <c r="F1" s="6"/>
      <c r="G1" s="6"/>
      <c r="H1" s="10"/>
      <c r="I1" s="10"/>
      <c r="J1" s="10" t="s">
        <v>182</v>
      </c>
      <c r="K1" s="10"/>
    </row>
    <row r="2" spans="1:11" s="9" customFormat="1" ht="11.25">
      <c r="A2" s="10"/>
      <c r="B2" s="10"/>
      <c r="C2" s="10"/>
      <c r="D2" s="10"/>
      <c r="E2" s="10"/>
      <c r="F2" s="6"/>
      <c r="G2" s="6"/>
      <c r="H2" s="95" t="s">
        <v>183</v>
      </c>
      <c r="I2" s="10"/>
      <c r="J2" s="10"/>
      <c r="K2" s="10"/>
    </row>
    <row r="3" spans="1:12" ht="12.75" customHeight="1">
      <c r="A3" s="199" t="s">
        <v>129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38"/>
    </row>
    <row r="4" spans="1:11" ht="12.75" customHeight="1">
      <c r="A4" s="199" t="s">
        <v>117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</row>
    <row r="5" spans="1:6" ht="15.75" thickBot="1">
      <c r="A5" s="7"/>
      <c r="B5" s="7"/>
      <c r="C5" s="7"/>
      <c r="D5" s="7"/>
      <c r="E5" s="7"/>
      <c r="F5" s="8"/>
    </row>
    <row r="6" spans="1:11" ht="12.75">
      <c r="A6" s="201" t="s">
        <v>9</v>
      </c>
      <c r="B6" s="203" t="s">
        <v>0</v>
      </c>
      <c r="C6" s="203" t="s">
        <v>1</v>
      </c>
      <c r="D6" s="203" t="s">
        <v>10</v>
      </c>
      <c r="E6" s="203" t="s">
        <v>11</v>
      </c>
      <c r="F6" s="203" t="s">
        <v>12</v>
      </c>
      <c r="G6" s="253" t="s">
        <v>13</v>
      </c>
      <c r="H6" s="203" t="s">
        <v>14</v>
      </c>
      <c r="I6" s="203" t="s">
        <v>15</v>
      </c>
      <c r="J6" s="203" t="s">
        <v>16</v>
      </c>
      <c r="K6" s="205" t="s">
        <v>2</v>
      </c>
    </row>
    <row r="7" spans="1:11" ht="13.5" thickBot="1">
      <c r="A7" s="202"/>
      <c r="B7" s="204"/>
      <c r="C7" s="204"/>
      <c r="D7" s="204"/>
      <c r="E7" s="204"/>
      <c r="F7" s="204"/>
      <c r="G7" s="254"/>
      <c r="H7" s="204"/>
      <c r="I7" s="204"/>
      <c r="J7" s="204"/>
      <c r="K7" s="206"/>
    </row>
    <row r="8" spans="1:11" ht="13.5" thickBot="1">
      <c r="A8" s="37"/>
      <c r="B8" s="37"/>
      <c r="C8" s="37"/>
      <c r="D8" s="37"/>
      <c r="E8" s="37"/>
      <c r="F8" s="37"/>
      <c r="G8" s="137"/>
      <c r="H8" s="37"/>
      <c r="I8" s="37"/>
      <c r="J8" s="37"/>
      <c r="K8" s="37"/>
    </row>
    <row r="9" spans="1:11" ht="21" customHeight="1" thickBot="1">
      <c r="A9" s="207" t="s">
        <v>58</v>
      </c>
      <c r="B9" s="208"/>
      <c r="C9" s="208"/>
      <c r="D9" s="208"/>
      <c r="E9" s="208"/>
      <c r="F9" s="208"/>
      <c r="G9" s="208"/>
      <c r="H9" s="208"/>
      <c r="I9" s="208"/>
      <c r="J9" s="208"/>
      <c r="K9" s="209"/>
    </row>
    <row r="10" spans="1:11" s="14" customFormat="1" ht="12.75" customHeight="1" thickBot="1">
      <c r="A10" s="15"/>
      <c r="B10" s="16"/>
      <c r="C10" s="16" t="s">
        <v>27</v>
      </c>
      <c r="D10" s="17">
        <v>255</v>
      </c>
      <c r="E10" s="18" t="s">
        <v>29</v>
      </c>
      <c r="F10" s="19"/>
      <c r="G10" s="138"/>
      <c r="H10" s="11" t="s">
        <v>8</v>
      </c>
      <c r="I10" s="134">
        <f>F12/D10/12</f>
        <v>16.9281045751634</v>
      </c>
      <c r="J10" s="13" t="s">
        <v>30</v>
      </c>
      <c r="K10" s="20"/>
    </row>
    <row r="11" spans="1:11" s="14" customFormat="1" ht="13.5" customHeight="1">
      <c r="A11" s="210" t="s">
        <v>130</v>
      </c>
      <c r="B11" s="211"/>
      <c r="C11" s="211"/>
      <c r="D11" s="211"/>
      <c r="E11" s="211"/>
      <c r="F11" s="44">
        <v>10000</v>
      </c>
      <c r="G11" s="44"/>
      <c r="H11" s="227"/>
      <c r="I11" s="228"/>
      <c r="J11" s="228"/>
      <c r="K11" s="94"/>
    </row>
    <row r="12" spans="1:11" s="14" customFormat="1" ht="13.5" customHeight="1">
      <c r="A12" s="215" t="s">
        <v>28</v>
      </c>
      <c r="B12" s="216"/>
      <c r="C12" s="216"/>
      <c r="D12" s="216"/>
      <c r="E12" s="216"/>
      <c r="F12" s="41">
        <f>51800</f>
        <v>51800</v>
      </c>
      <c r="G12" s="41"/>
      <c r="H12" s="217"/>
      <c r="I12" s="218"/>
      <c r="J12" s="218"/>
      <c r="K12" s="54"/>
    </row>
    <row r="13" spans="1:11" s="14" customFormat="1" ht="13.5" customHeight="1">
      <c r="A13" s="215" t="s">
        <v>36</v>
      </c>
      <c r="B13" s="216"/>
      <c r="C13" s="216"/>
      <c r="D13" s="216"/>
      <c r="E13" s="216"/>
      <c r="F13" s="41">
        <f>-(D10*12*0)</f>
        <v>0</v>
      </c>
      <c r="G13" s="41"/>
      <c r="H13" s="217"/>
      <c r="I13" s="218"/>
      <c r="J13" s="218"/>
      <c r="K13" s="54"/>
    </row>
    <row r="14" spans="1:11" s="40" customFormat="1" ht="12.75" customHeight="1">
      <c r="A14" s="219" t="s">
        <v>40</v>
      </c>
      <c r="B14" s="220"/>
      <c r="C14" s="220"/>
      <c r="D14" s="220"/>
      <c r="E14" s="220"/>
      <c r="F14" s="41">
        <v>0</v>
      </c>
      <c r="G14" s="41"/>
      <c r="H14" s="217"/>
      <c r="I14" s="218"/>
      <c r="J14" s="218"/>
      <c r="K14" s="54"/>
    </row>
    <row r="15" spans="1:11" s="14" customFormat="1" ht="13.5" customHeight="1">
      <c r="A15" s="215" t="s">
        <v>166</v>
      </c>
      <c r="B15" s="216"/>
      <c r="C15" s="216"/>
      <c r="D15" s="216"/>
      <c r="E15" s="216"/>
      <c r="F15" s="41">
        <v>0</v>
      </c>
      <c r="G15" s="41"/>
      <c r="H15" s="217"/>
      <c r="I15" s="218"/>
      <c r="J15" s="218"/>
      <c r="K15" s="54"/>
    </row>
    <row r="16" spans="1:11" s="39" customFormat="1" ht="12.75" customHeight="1" thickBot="1">
      <c r="A16" s="238" t="s">
        <v>125</v>
      </c>
      <c r="B16" s="239"/>
      <c r="C16" s="239"/>
      <c r="D16" s="239"/>
      <c r="E16" s="239"/>
      <c r="F16" s="45">
        <f>F11+F12+F13+F14+F15</f>
        <v>61800</v>
      </c>
      <c r="G16" s="45"/>
      <c r="H16" s="225"/>
      <c r="I16" s="226"/>
      <c r="J16" s="226"/>
      <c r="K16" s="55"/>
    </row>
    <row r="17" spans="1:11" s="86" customFormat="1" ht="13.5" customHeight="1" thickBot="1">
      <c r="A17" s="57"/>
      <c r="B17" s="57"/>
      <c r="C17" s="57"/>
      <c r="D17" s="57"/>
      <c r="E17" s="57"/>
      <c r="F17" s="58"/>
      <c r="G17" s="58"/>
      <c r="H17" s="60"/>
      <c r="I17" s="63"/>
      <c r="J17" s="63"/>
      <c r="K17" s="61"/>
    </row>
    <row r="18" spans="1:11" ht="14.25" customHeight="1">
      <c r="A18" s="87">
        <v>1</v>
      </c>
      <c r="B18" s="99" t="s">
        <v>41</v>
      </c>
      <c r="C18" s="99" t="s">
        <v>20</v>
      </c>
      <c r="D18" s="89"/>
      <c r="E18" s="90"/>
      <c r="F18" s="101">
        <v>25000</v>
      </c>
      <c r="G18" s="91"/>
      <c r="H18" s="89">
        <v>2016</v>
      </c>
      <c r="I18" s="90"/>
      <c r="J18" s="102" t="s">
        <v>3</v>
      </c>
      <c r="K18" s="103"/>
    </row>
    <row r="19" spans="1:11" ht="12.75">
      <c r="A19" s="28">
        <v>2</v>
      </c>
      <c r="B19" s="27"/>
      <c r="C19" s="30"/>
      <c r="D19" s="25"/>
      <c r="E19" s="2"/>
      <c r="F19" s="26"/>
      <c r="G19" s="3"/>
      <c r="H19" s="4"/>
      <c r="I19" s="2"/>
      <c r="J19" s="25"/>
      <c r="K19" s="24"/>
    </row>
    <row r="20" spans="1:11" ht="12.75">
      <c r="A20" s="29">
        <v>3</v>
      </c>
      <c r="B20" s="30"/>
      <c r="C20" s="30"/>
      <c r="D20" s="4"/>
      <c r="E20" s="4"/>
      <c r="F20" s="26"/>
      <c r="G20" s="31"/>
      <c r="H20" s="4"/>
      <c r="I20" s="4"/>
      <c r="J20" s="25"/>
      <c r="K20" s="33"/>
    </row>
    <row r="21" spans="1:11" ht="12.75">
      <c r="A21" s="29">
        <v>4</v>
      </c>
      <c r="B21" s="30"/>
      <c r="C21" s="30"/>
      <c r="D21" s="4"/>
      <c r="E21" s="4"/>
      <c r="F21" s="31"/>
      <c r="G21" s="31"/>
      <c r="H21" s="4"/>
      <c r="I21" s="4"/>
      <c r="J21" s="4"/>
      <c r="K21" s="32"/>
    </row>
    <row r="22" spans="1:11" ht="12.75">
      <c r="A22" s="29">
        <v>5</v>
      </c>
      <c r="B22" s="30"/>
      <c r="C22" s="30"/>
      <c r="D22" s="4"/>
      <c r="E22" s="4"/>
      <c r="F22" s="31"/>
      <c r="G22" s="31"/>
      <c r="H22" s="4"/>
      <c r="I22" s="4"/>
      <c r="J22" s="4"/>
      <c r="K22" s="32"/>
    </row>
    <row r="23" spans="1:11" ht="12.75">
      <c r="A23" s="29">
        <v>6</v>
      </c>
      <c r="B23" s="30"/>
      <c r="C23" s="30"/>
      <c r="D23" s="4"/>
      <c r="E23" s="4"/>
      <c r="F23" s="31"/>
      <c r="G23" s="31"/>
      <c r="H23" s="4"/>
      <c r="I23" s="4"/>
      <c r="J23" s="34"/>
      <c r="K23" s="32"/>
    </row>
    <row r="24" spans="1:11" ht="12.75">
      <c r="A24" s="28">
        <v>7</v>
      </c>
      <c r="B24" s="27"/>
      <c r="C24" s="51"/>
      <c r="D24" s="25"/>
      <c r="E24" s="2"/>
      <c r="F24" s="65"/>
      <c r="G24" s="3"/>
      <c r="H24" s="2"/>
      <c r="I24" s="2"/>
      <c r="J24" s="25"/>
      <c r="K24" s="24"/>
    </row>
    <row r="25" spans="1:11" ht="12.75">
      <c r="A25" s="28">
        <v>8</v>
      </c>
      <c r="B25" s="50"/>
      <c r="C25" s="52"/>
      <c r="D25" s="34"/>
      <c r="E25" s="4"/>
      <c r="F25" s="64"/>
      <c r="G25" s="31"/>
      <c r="H25" s="4"/>
      <c r="I25" s="4"/>
      <c r="J25" s="25"/>
      <c r="K25" s="24"/>
    </row>
    <row r="26" spans="1:11" ht="12.75">
      <c r="A26" s="28">
        <v>9</v>
      </c>
      <c r="B26" s="50"/>
      <c r="C26" s="52"/>
      <c r="D26" s="34"/>
      <c r="E26" s="4"/>
      <c r="F26" s="64"/>
      <c r="G26" s="31"/>
      <c r="H26" s="4"/>
      <c r="I26" s="4"/>
      <c r="J26" s="34"/>
      <c r="K26" s="24"/>
    </row>
    <row r="27" spans="1:11" ht="12.75">
      <c r="A27" s="28">
        <v>10</v>
      </c>
      <c r="B27" s="27"/>
      <c r="C27" s="51"/>
      <c r="D27" s="25"/>
      <c r="E27" s="2"/>
      <c r="F27" s="65"/>
      <c r="G27" s="3"/>
      <c r="H27" s="2"/>
      <c r="I27" s="2"/>
      <c r="J27" s="25"/>
      <c r="K27" s="24"/>
    </row>
    <row r="28" spans="1:11" ht="13.5" thickBot="1">
      <c r="A28" s="104">
        <v>11</v>
      </c>
      <c r="B28" s="105"/>
      <c r="C28" s="106"/>
      <c r="D28" s="107"/>
      <c r="E28" s="108"/>
      <c r="F28" s="109"/>
      <c r="G28" s="110"/>
      <c r="H28" s="108"/>
      <c r="I28" s="108"/>
      <c r="J28" s="107"/>
      <c r="K28" s="111"/>
    </row>
    <row r="29" spans="1:11" ht="13.5" thickBot="1">
      <c r="A29" s="79"/>
      <c r="B29" s="80"/>
      <c r="C29" s="43"/>
      <c r="D29" s="81"/>
      <c r="E29" s="21"/>
      <c r="F29" s="77"/>
      <c r="G29" s="36"/>
      <c r="H29" s="21"/>
      <c r="I29" s="21"/>
      <c r="J29" s="81"/>
      <c r="K29" s="47"/>
    </row>
    <row r="30" spans="1:11" s="14" customFormat="1" ht="13.5" customHeight="1">
      <c r="A30" s="210" t="s">
        <v>38</v>
      </c>
      <c r="B30" s="211"/>
      <c r="C30" s="211"/>
      <c r="D30" s="211"/>
      <c r="E30" s="211"/>
      <c r="F30" s="44">
        <f>SUM(F18:F28)</f>
        <v>25000</v>
      </c>
      <c r="G30" s="44">
        <f>SUM(G18:G28)</f>
        <v>0</v>
      </c>
      <c r="H30" s="227"/>
      <c r="I30" s="228"/>
      <c r="J30" s="228"/>
      <c r="K30" s="94"/>
    </row>
    <row r="31" spans="1:11" s="14" customFormat="1" ht="13.5" customHeight="1">
      <c r="A31" s="112"/>
      <c r="B31" s="229" t="s">
        <v>21</v>
      </c>
      <c r="C31" s="230"/>
      <c r="D31" s="231"/>
      <c r="E31" s="232"/>
      <c r="F31" s="113"/>
      <c r="G31" s="113"/>
      <c r="H31" s="233"/>
      <c r="I31" s="234"/>
      <c r="J31" s="234"/>
      <c r="K31" s="53"/>
    </row>
    <row r="32" spans="1:11" s="14" customFormat="1" ht="13.5" customHeight="1">
      <c r="A32" s="112"/>
      <c r="B32" s="229"/>
      <c r="C32" s="235"/>
      <c r="D32" s="231"/>
      <c r="E32" s="232"/>
      <c r="F32" s="114"/>
      <c r="G32" s="114"/>
      <c r="H32" s="217"/>
      <c r="I32" s="230"/>
      <c r="J32" s="230"/>
      <c r="K32" s="54"/>
    </row>
    <row r="33" spans="1:11" s="14" customFormat="1" ht="13.5" customHeight="1">
      <c r="A33" s="115"/>
      <c r="B33" s="229" t="s">
        <v>4</v>
      </c>
      <c r="C33" s="244"/>
      <c r="D33" s="231"/>
      <c r="E33" s="232"/>
      <c r="F33" s="42">
        <v>0</v>
      </c>
      <c r="G33" s="42">
        <v>0</v>
      </c>
      <c r="H33" s="245"/>
      <c r="I33" s="246"/>
      <c r="J33" s="246"/>
      <c r="K33" s="56"/>
    </row>
    <row r="34" spans="1:11" s="14" customFormat="1" ht="13.5" customHeight="1">
      <c r="A34" s="115"/>
      <c r="B34" s="242" t="s">
        <v>3</v>
      </c>
      <c r="C34" s="242"/>
      <c r="D34" s="243"/>
      <c r="E34" s="243"/>
      <c r="F34" s="42">
        <f>F30-F32-F33</f>
        <v>25000</v>
      </c>
      <c r="G34" s="42">
        <f>G30-G32-G33</f>
        <v>0</v>
      </c>
      <c r="H34" s="240"/>
      <c r="I34" s="241"/>
      <c r="J34" s="241"/>
      <c r="K34" s="35"/>
    </row>
    <row r="35" spans="1:11" s="14" customFormat="1" ht="13.5" customHeight="1" thickBot="1">
      <c r="A35" s="223" t="s">
        <v>131</v>
      </c>
      <c r="B35" s="224"/>
      <c r="C35" s="224"/>
      <c r="D35" s="224"/>
      <c r="E35" s="224"/>
      <c r="F35" s="46">
        <f>F16-F30</f>
        <v>36800</v>
      </c>
      <c r="G35" s="46">
        <f>G16-G30</f>
        <v>0</v>
      </c>
      <c r="H35" s="225"/>
      <c r="I35" s="226"/>
      <c r="J35" s="226"/>
      <c r="K35" s="55"/>
    </row>
    <row r="36" spans="1:11" s="62" customFormat="1" ht="13.5" customHeight="1">
      <c r="A36" s="57"/>
      <c r="B36" s="57"/>
      <c r="C36" s="57"/>
      <c r="D36" s="57"/>
      <c r="E36" s="57"/>
      <c r="F36" s="58"/>
      <c r="G36" s="58"/>
      <c r="H36" s="60"/>
      <c r="I36" s="63"/>
      <c r="J36" s="63"/>
      <c r="K36" s="153"/>
    </row>
    <row r="37" spans="1:11" s="10" customFormat="1" ht="11.25">
      <c r="A37" s="21"/>
      <c r="B37" s="48"/>
      <c r="C37" s="21"/>
      <c r="D37" s="21"/>
      <c r="E37" s="21"/>
      <c r="F37" s="49"/>
      <c r="G37" s="36"/>
      <c r="H37" s="21"/>
      <c r="I37" s="21"/>
      <c r="J37" s="21"/>
      <c r="K37" s="153" t="s">
        <v>107</v>
      </c>
    </row>
    <row r="38" ht="12.75">
      <c r="K38" s="1"/>
    </row>
    <row r="39" ht="12.75">
      <c r="K39" s="1"/>
    </row>
    <row r="40" ht="12.75">
      <c r="K40" s="1"/>
    </row>
    <row r="41" ht="12.75">
      <c r="K41" s="1"/>
    </row>
    <row r="42" ht="12.75">
      <c r="K42" s="1"/>
    </row>
    <row r="43" ht="12.75">
      <c r="K43" s="1"/>
    </row>
    <row r="44" ht="12.75">
      <c r="K44" s="1"/>
    </row>
    <row r="45" ht="12.75">
      <c r="K45" s="1"/>
    </row>
    <row r="46" ht="12.75">
      <c r="K46" s="1"/>
    </row>
    <row r="47" ht="12.75">
      <c r="K47" s="1"/>
    </row>
    <row r="48" ht="12.75">
      <c r="K48" s="1"/>
    </row>
    <row r="49" ht="12.75">
      <c r="K49" s="1"/>
    </row>
    <row r="50" ht="12.75">
      <c r="K50" s="1"/>
    </row>
    <row r="51" ht="12.75">
      <c r="K51" s="1"/>
    </row>
    <row r="52" ht="12.75">
      <c r="K52" s="1"/>
    </row>
    <row r="53" ht="12.75">
      <c r="K53" s="1"/>
    </row>
    <row r="54" ht="12.75">
      <c r="K54" s="1"/>
    </row>
    <row r="55" ht="12.75">
      <c r="K55" s="1"/>
    </row>
    <row r="56" ht="12.75">
      <c r="K56" s="1"/>
    </row>
    <row r="57" ht="12.75">
      <c r="K57" s="1"/>
    </row>
    <row r="58" ht="12.75">
      <c r="K58" s="1"/>
    </row>
  </sheetData>
  <sheetProtection/>
  <mergeCells count="38">
    <mergeCell ref="K6:K7"/>
    <mergeCell ref="A9:K9"/>
    <mergeCell ref="A3:K3"/>
    <mergeCell ref="A4:K4"/>
    <mergeCell ref="A6:A7"/>
    <mergeCell ref="B6:B7"/>
    <mergeCell ref="C6:C7"/>
    <mergeCell ref="D6:D7"/>
    <mergeCell ref="E6:E7"/>
    <mergeCell ref="F6:F7"/>
    <mergeCell ref="A11:E11"/>
    <mergeCell ref="H11:J11"/>
    <mergeCell ref="A12:E12"/>
    <mergeCell ref="H12:J12"/>
    <mergeCell ref="I6:I7"/>
    <mergeCell ref="J6:J7"/>
    <mergeCell ref="G6:G7"/>
    <mergeCell ref="H6:H7"/>
    <mergeCell ref="A15:E15"/>
    <mergeCell ref="H15:J15"/>
    <mergeCell ref="A13:E13"/>
    <mergeCell ref="H13:J13"/>
    <mergeCell ref="A14:E14"/>
    <mergeCell ref="H14:J14"/>
    <mergeCell ref="B31:E31"/>
    <mergeCell ref="H31:J31"/>
    <mergeCell ref="B32:E32"/>
    <mergeCell ref="H32:J32"/>
    <mergeCell ref="A16:E16"/>
    <mergeCell ref="H16:J16"/>
    <mergeCell ref="A30:E30"/>
    <mergeCell ref="H30:J30"/>
    <mergeCell ref="A35:E35"/>
    <mergeCell ref="H35:J35"/>
    <mergeCell ref="B33:E33"/>
    <mergeCell ref="H33:J33"/>
    <mergeCell ref="B34:E34"/>
    <mergeCell ref="H34:J34"/>
  </mergeCells>
  <printOptions horizontalCentered="1"/>
  <pageMargins left="0" right="0" top="0" bottom="0" header="0" footer="0"/>
  <pageSetup horizontalDpi="600" verticalDpi="600" orientation="landscape" paperSize="9" scale="105" r:id="rId1"/>
  <headerFooter alignWithMargins="0">
    <oddFooter>&amp;CStrona &amp;P z &amp;N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56"/>
  <sheetViews>
    <sheetView zoomScale="150" zoomScaleNormal="150" zoomScalePageLayoutView="0" workbookViewId="0" topLeftCell="A1">
      <selection activeCell="A1" sqref="A1:K2"/>
    </sheetView>
  </sheetViews>
  <sheetFormatPr defaultColWidth="9.140625" defaultRowHeight="12.75"/>
  <cols>
    <col min="1" max="1" width="3.7109375" style="0" customWidth="1"/>
    <col min="2" max="2" width="16.140625" style="0" customWidth="1"/>
    <col min="3" max="3" width="46.28125" style="0" customWidth="1"/>
    <col min="4" max="4" width="9.7109375" style="0" customWidth="1"/>
    <col min="5" max="5" width="7.00390625" style="0" customWidth="1"/>
    <col min="6" max="6" width="10.7109375" style="5" customWidth="1"/>
    <col min="7" max="7" width="9.57421875" style="136" customWidth="1"/>
    <col min="8" max="8" width="12.57421875" style="0" customWidth="1"/>
    <col min="9" max="9" width="10.421875" style="0" customWidth="1"/>
    <col min="10" max="10" width="6.8515625" style="0" customWidth="1"/>
    <col min="11" max="11" width="12.57421875" style="0" customWidth="1"/>
    <col min="13" max="13" width="9.421875" style="0" bestFit="1" customWidth="1"/>
  </cols>
  <sheetData>
    <row r="1" spans="1:11" s="9" customFormat="1" ht="11.25">
      <c r="A1" s="10" t="s">
        <v>5</v>
      </c>
      <c r="B1" s="10"/>
      <c r="C1" s="10"/>
      <c r="D1" s="10"/>
      <c r="E1" s="10"/>
      <c r="F1" s="6"/>
      <c r="G1" s="6"/>
      <c r="H1" s="10"/>
      <c r="I1" s="10"/>
      <c r="J1" s="10" t="s">
        <v>182</v>
      </c>
      <c r="K1" s="10"/>
    </row>
    <row r="2" spans="1:11" s="9" customFormat="1" ht="11.25">
      <c r="A2" s="10"/>
      <c r="B2" s="10"/>
      <c r="C2" s="10"/>
      <c r="D2" s="10"/>
      <c r="E2" s="10"/>
      <c r="F2" s="6"/>
      <c r="G2" s="6"/>
      <c r="H2" s="95" t="s">
        <v>183</v>
      </c>
      <c r="I2" s="10"/>
      <c r="J2" s="10"/>
      <c r="K2" s="10"/>
    </row>
    <row r="3" spans="1:12" ht="12.75" customHeight="1">
      <c r="A3" s="199" t="s">
        <v>129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38"/>
    </row>
    <row r="4" spans="1:11" ht="12.75">
      <c r="A4" s="199" t="s">
        <v>117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</row>
    <row r="5" spans="1:6" ht="15.75" thickBot="1">
      <c r="A5" s="7"/>
      <c r="B5" s="7"/>
      <c r="C5" s="7"/>
      <c r="D5" s="7"/>
      <c r="E5" s="7"/>
      <c r="F5" s="8"/>
    </row>
    <row r="6" spans="1:11" ht="12.75">
      <c r="A6" s="201" t="s">
        <v>9</v>
      </c>
      <c r="B6" s="203" t="s">
        <v>0</v>
      </c>
      <c r="C6" s="203" t="s">
        <v>1</v>
      </c>
      <c r="D6" s="203" t="s">
        <v>10</v>
      </c>
      <c r="E6" s="203" t="s">
        <v>11</v>
      </c>
      <c r="F6" s="203" t="s">
        <v>12</v>
      </c>
      <c r="G6" s="253" t="s">
        <v>13</v>
      </c>
      <c r="H6" s="203" t="s">
        <v>14</v>
      </c>
      <c r="I6" s="203" t="s">
        <v>15</v>
      </c>
      <c r="J6" s="203" t="s">
        <v>16</v>
      </c>
      <c r="K6" s="205" t="s">
        <v>2</v>
      </c>
    </row>
    <row r="7" spans="1:11" ht="13.5" thickBot="1">
      <c r="A7" s="202"/>
      <c r="B7" s="204"/>
      <c r="C7" s="204"/>
      <c r="D7" s="204"/>
      <c r="E7" s="204"/>
      <c r="F7" s="204"/>
      <c r="G7" s="254"/>
      <c r="H7" s="204"/>
      <c r="I7" s="204"/>
      <c r="J7" s="204"/>
      <c r="K7" s="206"/>
    </row>
    <row r="8" spans="1:11" ht="13.5" thickBot="1">
      <c r="A8" s="37"/>
      <c r="B8" s="37"/>
      <c r="C8" s="37"/>
      <c r="D8" s="37"/>
      <c r="E8" s="37"/>
      <c r="F8" s="37"/>
      <c r="G8" s="137"/>
      <c r="H8" s="37"/>
      <c r="I8" s="37"/>
      <c r="J8" s="37"/>
      <c r="K8" s="37"/>
    </row>
    <row r="9" spans="1:11" ht="21" customHeight="1" thickBot="1">
      <c r="A9" s="207" t="s">
        <v>167</v>
      </c>
      <c r="B9" s="208"/>
      <c r="C9" s="208"/>
      <c r="D9" s="208"/>
      <c r="E9" s="208"/>
      <c r="F9" s="208"/>
      <c r="G9" s="208"/>
      <c r="H9" s="208"/>
      <c r="I9" s="208"/>
      <c r="J9" s="208"/>
      <c r="K9" s="209"/>
    </row>
    <row r="10" spans="1:11" s="14" customFormat="1" ht="12.75" customHeight="1" thickBot="1">
      <c r="A10" s="15"/>
      <c r="B10" s="16"/>
      <c r="C10" s="16" t="s">
        <v>112</v>
      </c>
      <c r="D10" s="17">
        <f>6756.45-64.2-63.6-2889-22.9</f>
        <v>3716.7499999999995</v>
      </c>
      <c r="E10" s="18" t="s">
        <v>6</v>
      </c>
      <c r="F10" s="19"/>
      <c r="G10" s="159">
        <f>64.2+63.6</f>
        <v>127.80000000000001</v>
      </c>
      <c r="H10" s="13" t="s">
        <v>115</v>
      </c>
      <c r="I10" s="12" t="s">
        <v>116</v>
      </c>
      <c r="J10" s="13" t="s">
        <v>7</v>
      </c>
      <c r="K10" s="20"/>
    </row>
    <row r="11" spans="1:11" s="14" customFormat="1" ht="13.5" customHeight="1">
      <c r="A11" s="210" t="s">
        <v>130</v>
      </c>
      <c r="B11" s="211"/>
      <c r="C11" s="211"/>
      <c r="D11" s="211"/>
      <c r="E11" s="211"/>
      <c r="F11" s="44">
        <v>1000000</v>
      </c>
      <c r="G11" s="44"/>
      <c r="H11" s="212" t="s">
        <v>165</v>
      </c>
      <c r="I11" s="213"/>
      <c r="J11" s="213"/>
      <c r="K11" s="214"/>
    </row>
    <row r="12" spans="1:11" s="14" customFormat="1" ht="13.5" customHeight="1">
      <c r="A12" s="215" t="s">
        <v>37</v>
      </c>
      <c r="B12" s="216"/>
      <c r="C12" s="216"/>
      <c r="D12" s="216"/>
      <c r="E12" s="216"/>
      <c r="F12" s="41">
        <v>0</v>
      </c>
      <c r="G12" s="41"/>
      <c r="H12" s="217"/>
      <c r="I12" s="218"/>
      <c r="J12" s="218"/>
      <c r="K12" s="54"/>
    </row>
    <row r="13" spans="1:11" s="40" customFormat="1" ht="12.75" customHeight="1">
      <c r="A13" s="219" t="s">
        <v>45</v>
      </c>
      <c r="B13" s="220"/>
      <c r="C13" s="220"/>
      <c r="D13" s="220"/>
      <c r="E13" s="220"/>
      <c r="F13" s="41">
        <f>89703.4*2</f>
        <v>179406.8</v>
      </c>
      <c r="G13" s="41"/>
      <c r="H13" s="217"/>
      <c r="I13" s="218"/>
      <c r="J13" s="218"/>
      <c r="K13" s="54"/>
    </row>
    <row r="14" spans="1:11" s="40" customFormat="1" ht="12.75" customHeight="1">
      <c r="A14" s="219" t="s">
        <v>40</v>
      </c>
      <c r="B14" s="220"/>
      <c r="C14" s="220"/>
      <c r="D14" s="220"/>
      <c r="E14" s="220"/>
      <c r="F14" s="117">
        <v>0</v>
      </c>
      <c r="G14" s="42"/>
      <c r="H14" s="217"/>
      <c r="I14" s="218"/>
      <c r="J14" s="218"/>
      <c r="K14" s="54"/>
    </row>
    <row r="15" spans="1:11" s="14" customFormat="1" ht="13.5" customHeight="1">
      <c r="A15" s="215" t="s">
        <v>85</v>
      </c>
      <c r="B15" s="216"/>
      <c r="C15" s="216"/>
      <c r="D15" s="216"/>
      <c r="E15" s="216"/>
      <c r="F15" s="41">
        <v>0</v>
      </c>
      <c r="G15" s="41"/>
      <c r="H15" s="217"/>
      <c r="I15" s="218"/>
      <c r="J15" s="218"/>
      <c r="K15" s="54"/>
    </row>
    <row r="16" spans="1:11" s="39" customFormat="1" ht="12.75" customHeight="1" thickBot="1">
      <c r="A16" s="238" t="s">
        <v>124</v>
      </c>
      <c r="B16" s="239"/>
      <c r="C16" s="239"/>
      <c r="D16" s="239"/>
      <c r="E16" s="239"/>
      <c r="F16" s="45">
        <f>F11+F12+F13+F14+F15</f>
        <v>1179406.8</v>
      </c>
      <c r="G16" s="45"/>
      <c r="H16" s="225"/>
      <c r="I16" s="226"/>
      <c r="J16" s="226"/>
      <c r="K16" s="55"/>
    </row>
    <row r="17" spans="1:11" s="86" customFormat="1" ht="13.5" customHeight="1" thickBot="1">
      <c r="A17" s="57"/>
      <c r="B17" s="57"/>
      <c r="C17" s="57"/>
      <c r="D17" s="57"/>
      <c r="E17" s="57"/>
      <c r="F17" s="58"/>
      <c r="G17" s="58"/>
      <c r="H17" s="60"/>
      <c r="I17" s="63"/>
      <c r="J17" s="63"/>
      <c r="K17" s="61"/>
    </row>
    <row r="18" spans="1:11" ht="12.75">
      <c r="A18" s="150">
        <v>1</v>
      </c>
      <c r="B18" s="70" t="s">
        <v>87</v>
      </c>
      <c r="C18" s="97" t="s">
        <v>20</v>
      </c>
      <c r="D18" s="123"/>
      <c r="E18" s="122"/>
      <c r="F18" s="160">
        <v>50000</v>
      </c>
      <c r="G18" s="161"/>
      <c r="H18" s="123">
        <v>2016</v>
      </c>
      <c r="I18" s="122"/>
      <c r="J18" s="162" t="s">
        <v>4</v>
      </c>
      <c r="K18" s="139"/>
    </row>
    <row r="19" spans="1:11" ht="12.75">
      <c r="A19" s="157">
        <v>2</v>
      </c>
      <c r="B19" s="51"/>
      <c r="C19" s="30"/>
      <c r="D19" s="68"/>
      <c r="E19" s="51"/>
      <c r="F19" s="65"/>
      <c r="G19" s="67"/>
      <c r="H19" s="68"/>
      <c r="I19" s="51"/>
      <c r="J19" s="125"/>
      <c r="K19" s="116"/>
    </row>
    <row r="20" spans="1:11" ht="12.75">
      <c r="A20" s="157">
        <v>3</v>
      </c>
      <c r="B20" s="51"/>
      <c r="C20" s="51"/>
      <c r="D20" s="68"/>
      <c r="E20" s="51"/>
      <c r="F20" s="65"/>
      <c r="G20" s="67"/>
      <c r="H20" s="68"/>
      <c r="I20" s="51"/>
      <c r="J20" s="125"/>
      <c r="K20" s="116"/>
    </row>
    <row r="21" spans="1:11" ht="12.75">
      <c r="A21" s="157">
        <v>4</v>
      </c>
      <c r="B21" s="51"/>
      <c r="C21" s="163"/>
      <c r="D21" s="194"/>
      <c r="E21" s="163"/>
      <c r="F21" s="172"/>
      <c r="G21" s="172"/>
      <c r="H21" s="68"/>
      <c r="I21" s="51"/>
      <c r="J21" s="125"/>
      <c r="K21" s="116"/>
    </row>
    <row r="22" spans="1:11" ht="12.75">
      <c r="A22" s="157">
        <v>5</v>
      </c>
      <c r="B22" s="51"/>
      <c r="C22" s="51"/>
      <c r="D22" s="68"/>
      <c r="E22" s="51"/>
      <c r="F22" s="65"/>
      <c r="G22" s="65"/>
      <c r="H22" s="68"/>
      <c r="I22" s="51"/>
      <c r="J22" s="125"/>
      <c r="K22" s="195"/>
    </row>
    <row r="23" spans="1:11" ht="12.75">
      <c r="A23" s="157">
        <v>6</v>
      </c>
      <c r="B23" s="51"/>
      <c r="C23" s="51"/>
      <c r="D23" s="68"/>
      <c r="E23" s="51"/>
      <c r="F23" s="65"/>
      <c r="G23" s="67"/>
      <c r="H23" s="68"/>
      <c r="I23" s="51"/>
      <c r="J23" s="125"/>
      <c r="K23" s="116"/>
    </row>
    <row r="24" spans="1:11" ht="12.75">
      <c r="A24" s="157">
        <v>7</v>
      </c>
      <c r="B24" s="51"/>
      <c r="C24" s="51"/>
      <c r="D24" s="68"/>
      <c r="E24" s="51"/>
      <c r="F24" s="65"/>
      <c r="G24" s="67"/>
      <c r="H24" s="68"/>
      <c r="I24" s="51"/>
      <c r="J24" s="125"/>
      <c r="K24" s="116"/>
    </row>
    <row r="25" spans="1:11" ht="12.75">
      <c r="A25" s="157">
        <v>8</v>
      </c>
      <c r="B25" s="51"/>
      <c r="C25" s="51"/>
      <c r="D25" s="68"/>
      <c r="E25" s="51"/>
      <c r="F25" s="65"/>
      <c r="G25" s="67"/>
      <c r="H25" s="68"/>
      <c r="I25" s="51"/>
      <c r="J25" s="125"/>
      <c r="K25" s="116"/>
    </row>
    <row r="26" spans="1:11" ht="12.75">
      <c r="A26" s="157">
        <v>9</v>
      </c>
      <c r="B26" s="51"/>
      <c r="C26" s="51"/>
      <c r="D26" s="68"/>
      <c r="E26" s="51"/>
      <c r="F26" s="65"/>
      <c r="G26" s="67"/>
      <c r="H26" s="68"/>
      <c r="I26" s="51"/>
      <c r="J26" s="125"/>
      <c r="K26" s="116"/>
    </row>
    <row r="27" spans="1:11" ht="12.75">
      <c r="A27" s="157">
        <v>10</v>
      </c>
      <c r="B27" s="51"/>
      <c r="C27" s="51"/>
      <c r="D27" s="68"/>
      <c r="E27" s="51"/>
      <c r="F27" s="65"/>
      <c r="G27" s="67"/>
      <c r="H27" s="68"/>
      <c r="I27" s="51"/>
      <c r="J27" s="125"/>
      <c r="K27" s="116"/>
    </row>
    <row r="28" spans="1:11" ht="13.5" thickBot="1">
      <c r="A28" s="158">
        <v>11</v>
      </c>
      <c r="B28" s="106"/>
      <c r="C28" s="106"/>
      <c r="D28" s="118"/>
      <c r="E28" s="106"/>
      <c r="F28" s="109"/>
      <c r="G28" s="119"/>
      <c r="H28" s="118"/>
      <c r="I28" s="106"/>
      <c r="J28" s="155"/>
      <c r="K28" s="154"/>
    </row>
    <row r="29" spans="1:11" ht="13.5" thickBot="1">
      <c r="A29" s="79"/>
      <c r="B29" s="80"/>
      <c r="C29" s="43"/>
      <c r="D29" s="81"/>
      <c r="E29" s="21"/>
      <c r="F29" s="77"/>
      <c r="G29" s="36"/>
      <c r="H29" s="21"/>
      <c r="I29" s="21"/>
      <c r="J29" s="81"/>
      <c r="K29" s="47"/>
    </row>
    <row r="30" spans="1:11" s="14" customFormat="1" ht="13.5" customHeight="1">
      <c r="A30" s="210" t="s">
        <v>38</v>
      </c>
      <c r="B30" s="211"/>
      <c r="C30" s="211"/>
      <c r="D30" s="211"/>
      <c r="E30" s="211"/>
      <c r="F30" s="44">
        <f>SUM(F18:F28)</f>
        <v>50000</v>
      </c>
      <c r="G30" s="44">
        <f>SUM(G18:G28)</f>
        <v>0</v>
      </c>
      <c r="H30" s="227"/>
      <c r="I30" s="228"/>
      <c r="J30" s="228"/>
      <c r="K30" s="94"/>
    </row>
    <row r="31" spans="1:11" s="14" customFormat="1" ht="13.5" customHeight="1">
      <c r="A31" s="112"/>
      <c r="B31" s="229" t="s">
        <v>21</v>
      </c>
      <c r="C31" s="230"/>
      <c r="D31" s="231"/>
      <c r="E31" s="232"/>
      <c r="F31" s="113"/>
      <c r="G31" s="113"/>
      <c r="H31" s="233"/>
      <c r="I31" s="234"/>
      <c r="J31" s="234"/>
      <c r="K31" s="53"/>
    </row>
    <row r="32" spans="1:11" s="14" customFormat="1" ht="13.5" customHeight="1">
      <c r="A32" s="112"/>
      <c r="B32" s="229"/>
      <c r="C32" s="235"/>
      <c r="D32" s="231"/>
      <c r="E32" s="232"/>
      <c r="F32" s="114"/>
      <c r="G32" s="114"/>
      <c r="H32" s="217"/>
      <c r="I32" s="230"/>
      <c r="J32" s="230"/>
      <c r="K32" s="54"/>
    </row>
    <row r="33" spans="1:11" s="14" customFormat="1" ht="13.5" customHeight="1">
      <c r="A33" s="115"/>
      <c r="B33" s="229" t="s">
        <v>4</v>
      </c>
      <c r="C33" s="244"/>
      <c r="D33" s="231"/>
      <c r="E33" s="232"/>
      <c r="F33" s="42">
        <f>F18</f>
        <v>50000</v>
      </c>
      <c r="G33" s="42">
        <f>G22</f>
        <v>0</v>
      </c>
      <c r="H33" s="245"/>
      <c r="I33" s="246"/>
      <c r="J33" s="246"/>
      <c r="K33" s="56"/>
    </row>
    <row r="34" spans="1:11" s="14" customFormat="1" ht="13.5" customHeight="1">
      <c r="A34" s="115"/>
      <c r="B34" s="242" t="s">
        <v>3</v>
      </c>
      <c r="C34" s="242"/>
      <c r="D34" s="243"/>
      <c r="E34" s="243"/>
      <c r="F34" s="42">
        <f>F30-F32-F33</f>
        <v>0</v>
      </c>
      <c r="G34" s="42">
        <f>G30-G32-G33</f>
        <v>0</v>
      </c>
      <c r="H34" s="240"/>
      <c r="I34" s="241"/>
      <c r="J34" s="241"/>
      <c r="K34" s="35"/>
    </row>
    <row r="35" spans="1:11" s="14" customFormat="1" ht="13.5" customHeight="1" thickBot="1">
      <c r="A35" s="223" t="s">
        <v>131</v>
      </c>
      <c r="B35" s="224"/>
      <c r="C35" s="224"/>
      <c r="D35" s="224"/>
      <c r="E35" s="224"/>
      <c r="F35" s="46">
        <f>F16-F30</f>
        <v>1129406.8</v>
      </c>
      <c r="G35" s="46">
        <f>G16-G30</f>
        <v>0</v>
      </c>
      <c r="H35" s="225"/>
      <c r="I35" s="226"/>
      <c r="J35" s="226"/>
      <c r="K35" s="55"/>
    </row>
    <row r="36" ht="12.75">
      <c r="K36" s="153"/>
    </row>
    <row r="37" ht="12.75">
      <c r="K37" s="153" t="s">
        <v>90</v>
      </c>
    </row>
    <row r="38" ht="12.75">
      <c r="K38" s="1"/>
    </row>
    <row r="39" ht="12.75">
      <c r="K39" s="1"/>
    </row>
    <row r="40" ht="12.75">
      <c r="K40" s="1"/>
    </row>
    <row r="41" ht="12.75">
      <c r="K41" s="1"/>
    </row>
    <row r="42" ht="12.75">
      <c r="K42" s="1"/>
    </row>
    <row r="43" ht="12.75">
      <c r="K43" s="1"/>
    </row>
    <row r="44" ht="12.75">
      <c r="K44" s="1"/>
    </row>
    <row r="45" ht="12.75">
      <c r="K45" s="1"/>
    </row>
    <row r="46" ht="12.75">
      <c r="K46" s="1"/>
    </row>
    <row r="47" ht="12.75">
      <c r="K47" s="1"/>
    </row>
    <row r="48" ht="12.75">
      <c r="K48" s="1"/>
    </row>
    <row r="49" ht="12.75">
      <c r="K49" s="1"/>
    </row>
    <row r="50" ht="12.75">
      <c r="K50" s="1"/>
    </row>
    <row r="51" ht="12.75">
      <c r="K51" s="1"/>
    </row>
    <row r="52" ht="12.75">
      <c r="K52" s="1"/>
    </row>
    <row r="53" ht="12.75">
      <c r="K53" s="1"/>
    </row>
    <row r="54" ht="12.75">
      <c r="K54" s="1"/>
    </row>
    <row r="55" ht="12.75">
      <c r="K55" s="1"/>
    </row>
    <row r="56" ht="12.75">
      <c r="K56" s="1"/>
    </row>
  </sheetData>
  <sheetProtection/>
  <mergeCells count="38">
    <mergeCell ref="A3:K3"/>
    <mergeCell ref="A4:K4"/>
    <mergeCell ref="A6:A7"/>
    <mergeCell ref="B6:B7"/>
    <mergeCell ref="C6:C7"/>
    <mergeCell ref="D6:D7"/>
    <mergeCell ref="E6:E7"/>
    <mergeCell ref="F6:F7"/>
    <mergeCell ref="I6:I7"/>
    <mergeCell ref="J6:J7"/>
    <mergeCell ref="G6:G7"/>
    <mergeCell ref="H6:H7"/>
    <mergeCell ref="K6:K7"/>
    <mergeCell ref="A9:K9"/>
    <mergeCell ref="A13:E13"/>
    <mergeCell ref="H13:J13"/>
    <mergeCell ref="A14:E14"/>
    <mergeCell ref="H14:J14"/>
    <mergeCell ref="A11:E11"/>
    <mergeCell ref="A12:E12"/>
    <mergeCell ref="H12:J12"/>
    <mergeCell ref="H11:K11"/>
    <mergeCell ref="A15:E15"/>
    <mergeCell ref="H15:J15"/>
    <mergeCell ref="H33:J33"/>
    <mergeCell ref="A16:E16"/>
    <mergeCell ref="H16:J16"/>
    <mergeCell ref="H34:J34"/>
    <mergeCell ref="A35:E35"/>
    <mergeCell ref="H35:J35"/>
    <mergeCell ref="A30:E30"/>
    <mergeCell ref="H30:J30"/>
    <mergeCell ref="B31:E31"/>
    <mergeCell ref="H31:J31"/>
    <mergeCell ref="B32:E32"/>
    <mergeCell ref="H32:J32"/>
    <mergeCell ref="B34:E34"/>
    <mergeCell ref="B33:E33"/>
  </mergeCells>
  <printOptions horizontalCentered="1"/>
  <pageMargins left="0" right="0" top="0" bottom="0" header="0" footer="0"/>
  <pageSetup horizontalDpi="600" verticalDpi="600" orientation="landscape" paperSize="9" r:id="rId1"/>
  <headerFooter alignWithMargins="0">
    <oddFooter>&amp;CStrona &amp;P z &amp;N</oddFooter>
  </headerFooter>
  <colBreaks count="1" manualBreakCount="1">
    <brk id="11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L58"/>
  <sheetViews>
    <sheetView zoomScale="150" zoomScaleNormal="150" zoomScalePageLayoutView="0" workbookViewId="0" topLeftCell="A1">
      <selection activeCell="A1" sqref="A1:K2"/>
    </sheetView>
  </sheetViews>
  <sheetFormatPr defaultColWidth="9.140625" defaultRowHeight="12.75"/>
  <cols>
    <col min="1" max="1" width="3.7109375" style="0" customWidth="1"/>
    <col min="2" max="2" width="16.140625" style="0" customWidth="1"/>
    <col min="3" max="3" width="33.7109375" style="0" customWidth="1"/>
    <col min="4" max="4" width="9.7109375" style="0" customWidth="1"/>
    <col min="5" max="5" width="7.00390625" style="0" customWidth="1"/>
    <col min="6" max="6" width="10.7109375" style="5" customWidth="1"/>
    <col min="7" max="7" width="9.57421875" style="136" customWidth="1"/>
    <col min="8" max="8" width="12.57421875" style="0" customWidth="1"/>
    <col min="9" max="9" width="10.421875" style="0" customWidth="1"/>
    <col min="10" max="10" width="6.8515625" style="0" customWidth="1"/>
    <col min="11" max="11" width="12.57421875" style="0" customWidth="1"/>
    <col min="13" max="13" width="9.421875" style="0" bestFit="1" customWidth="1"/>
  </cols>
  <sheetData>
    <row r="1" spans="1:11" s="9" customFormat="1" ht="11.25">
      <c r="A1" s="10" t="s">
        <v>5</v>
      </c>
      <c r="B1" s="10"/>
      <c r="C1" s="10"/>
      <c r="D1" s="10"/>
      <c r="E1" s="10"/>
      <c r="F1" s="6"/>
      <c r="G1" s="6"/>
      <c r="H1" s="10"/>
      <c r="I1" s="10"/>
      <c r="J1" s="10" t="s">
        <v>182</v>
      </c>
      <c r="K1" s="10"/>
    </row>
    <row r="2" spans="1:11" s="9" customFormat="1" ht="11.25">
      <c r="A2" s="10"/>
      <c r="B2" s="10"/>
      <c r="C2" s="10"/>
      <c r="D2" s="10"/>
      <c r="E2" s="10"/>
      <c r="F2" s="6"/>
      <c r="G2" s="6"/>
      <c r="H2" s="95" t="s">
        <v>183</v>
      </c>
      <c r="I2" s="10"/>
      <c r="J2" s="10"/>
      <c r="K2" s="10"/>
    </row>
    <row r="3" spans="1:12" ht="12.75" customHeight="1">
      <c r="A3" s="199" t="s">
        <v>129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38"/>
    </row>
    <row r="4" spans="1:11" ht="12.75" customHeight="1">
      <c r="A4" s="199" t="s">
        <v>117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</row>
    <row r="5" spans="1:6" ht="15.75" thickBot="1">
      <c r="A5" s="7"/>
      <c r="B5" s="7"/>
      <c r="C5" s="7"/>
      <c r="D5" s="7"/>
      <c r="E5" s="7"/>
      <c r="F5" s="8"/>
    </row>
    <row r="6" spans="1:11" ht="12.75">
      <c r="A6" s="201" t="s">
        <v>9</v>
      </c>
      <c r="B6" s="203" t="s">
        <v>0</v>
      </c>
      <c r="C6" s="203" t="s">
        <v>1</v>
      </c>
      <c r="D6" s="203" t="s">
        <v>10</v>
      </c>
      <c r="E6" s="203" t="s">
        <v>11</v>
      </c>
      <c r="F6" s="203" t="s">
        <v>12</v>
      </c>
      <c r="G6" s="253" t="s">
        <v>13</v>
      </c>
      <c r="H6" s="203" t="s">
        <v>14</v>
      </c>
      <c r="I6" s="203" t="s">
        <v>15</v>
      </c>
      <c r="J6" s="203" t="s">
        <v>16</v>
      </c>
      <c r="K6" s="205" t="s">
        <v>2</v>
      </c>
    </row>
    <row r="7" spans="1:11" ht="13.5" thickBot="1">
      <c r="A7" s="202"/>
      <c r="B7" s="204"/>
      <c r="C7" s="204"/>
      <c r="D7" s="204"/>
      <c r="E7" s="204"/>
      <c r="F7" s="204"/>
      <c r="G7" s="254"/>
      <c r="H7" s="204"/>
      <c r="I7" s="204"/>
      <c r="J7" s="204"/>
      <c r="K7" s="206"/>
    </row>
    <row r="8" spans="1:11" ht="13.5" thickBot="1">
      <c r="A8" s="37"/>
      <c r="B8" s="37"/>
      <c r="C8" s="37"/>
      <c r="D8" s="37"/>
      <c r="E8" s="37"/>
      <c r="F8" s="37"/>
      <c r="G8" s="137"/>
      <c r="H8" s="37"/>
      <c r="I8" s="37"/>
      <c r="J8" s="37"/>
      <c r="K8" s="37"/>
    </row>
    <row r="9" spans="1:11" ht="21" customHeight="1" thickBot="1">
      <c r="A9" s="207" t="s">
        <v>59</v>
      </c>
      <c r="B9" s="208"/>
      <c r="C9" s="208"/>
      <c r="D9" s="208"/>
      <c r="E9" s="208"/>
      <c r="F9" s="208"/>
      <c r="G9" s="208"/>
      <c r="H9" s="208"/>
      <c r="I9" s="208"/>
      <c r="J9" s="208"/>
      <c r="K9" s="209"/>
    </row>
    <row r="10" spans="1:11" s="14" customFormat="1" ht="12.75" customHeight="1" thickBot="1">
      <c r="A10" s="15"/>
      <c r="B10" s="16"/>
      <c r="C10" s="16" t="s">
        <v>27</v>
      </c>
      <c r="D10" s="17">
        <v>175</v>
      </c>
      <c r="E10" s="18" t="s">
        <v>29</v>
      </c>
      <c r="F10" s="19"/>
      <c r="G10" s="138"/>
      <c r="H10" s="11" t="s">
        <v>8</v>
      </c>
      <c r="I10" s="134">
        <f>F12/D10/12</f>
        <v>7.142857142857142</v>
      </c>
      <c r="J10" s="13" t="s">
        <v>30</v>
      </c>
      <c r="K10" s="20"/>
    </row>
    <row r="11" spans="1:11" s="14" customFormat="1" ht="13.5" customHeight="1">
      <c r="A11" s="210" t="s">
        <v>130</v>
      </c>
      <c r="B11" s="211"/>
      <c r="C11" s="211"/>
      <c r="D11" s="211"/>
      <c r="E11" s="211"/>
      <c r="F11" s="44">
        <v>70000</v>
      </c>
      <c r="G11" s="44"/>
      <c r="H11" s="227"/>
      <c r="I11" s="228"/>
      <c r="J11" s="228"/>
      <c r="K11" s="94"/>
    </row>
    <row r="12" spans="1:11" s="14" customFormat="1" ht="13.5" customHeight="1">
      <c r="A12" s="215" t="s">
        <v>28</v>
      </c>
      <c r="B12" s="216"/>
      <c r="C12" s="216"/>
      <c r="D12" s="216"/>
      <c r="E12" s="216"/>
      <c r="F12" s="41">
        <f>15000</f>
        <v>15000</v>
      </c>
      <c r="G12" s="41"/>
      <c r="H12" s="217"/>
      <c r="I12" s="218"/>
      <c r="J12" s="218"/>
      <c r="K12" s="54"/>
    </row>
    <row r="13" spans="1:11" s="14" customFormat="1" ht="13.5" customHeight="1">
      <c r="A13" s="215" t="s">
        <v>36</v>
      </c>
      <c r="B13" s="216"/>
      <c r="C13" s="216"/>
      <c r="D13" s="216"/>
      <c r="E13" s="216"/>
      <c r="F13" s="41">
        <f>-(D10*12*0)</f>
        <v>0</v>
      </c>
      <c r="G13" s="41"/>
      <c r="H13" s="217"/>
      <c r="I13" s="218"/>
      <c r="J13" s="218"/>
      <c r="K13" s="54"/>
    </row>
    <row r="14" spans="1:11" s="40" customFormat="1" ht="12.75" customHeight="1">
      <c r="A14" s="219" t="s">
        <v>79</v>
      </c>
      <c r="B14" s="220"/>
      <c r="C14" s="220"/>
      <c r="D14" s="220"/>
      <c r="E14" s="220"/>
      <c r="F14" s="41">
        <v>7632</v>
      </c>
      <c r="G14" s="41"/>
      <c r="H14" s="217"/>
      <c r="I14" s="218"/>
      <c r="J14" s="218"/>
      <c r="K14" s="54"/>
    </row>
    <row r="15" spans="1:11" s="14" customFormat="1" ht="13.5" customHeight="1">
      <c r="A15" s="215" t="s">
        <v>166</v>
      </c>
      <c r="B15" s="216"/>
      <c r="C15" s="216"/>
      <c r="D15" s="216"/>
      <c r="E15" s="216"/>
      <c r="F15" s="41">
        <v>200000</v>
      </c>
      <c r="G15" s="41"/>
      <c r="H15" s="221" t="s">
        <v>134</v>
      </c>
      <c r="I15" s="218"/>
      <c r="J15" s="218"/>
      <c r="K15" s="222"/>
    </row>
    <row r="16" spans="1:11" s="39" customFormat="1" ht="12.75" customHeight="1" thickBot="1">
      <c r="A16" s="238" t="s">
        <v>125</v>
      </c>
      <c r="B16" s="239"/>
      <c r="C16" s="239"/>
      <c r="D16" s="239"/>
      <c r="E16" s="239"/>
      <c r="F16" s="45">
        <f>F11+F12+F13+F14+F15</f>
        <v>292632</v>
      </c>
      <c r="G16" s="45"/>
      <c r="H16" s="225"/>
      <c r="I16" s="226"/>
      <c r="J16" s="226"/>
      <c r="K16" s="55"/>
    </row>
    <row r="17" spans="1:11" s="86" customFormat="1" ht="13.5" customHeight="1" thickBot="1">
      <c r="A17" s="57"/>
      <c r="B17" s="57"/>
      <c r="C17" s="57"/>
      <c r="D17" s="57"/>
      <c r="E17" s="57"/>
      <c r="F17" s="58"/>
      <c r="G17" s="58"/>
      <c r="H17" s="60"/>
      <c r="I17" s="63"/>
      <c r="J17" s="63"/>
      <c r="K17" s="61"/>
    </row>
    <row r="18" spans="1:11" ht="14.25" customHeight="1">
      <c r="A18" s="87">
        <v>1</v>
      </c>
      <c r="B18" s="99" t="s">
        <v>22</v>
      </c>
      <c r="C18" s="70" t="s">
        <v>132</v>
      </c>
      <c r="D18" s="71" t="s">
        <v>119</v>
      </c>
      <c r="E18" s="70"/>
      <c r="F18" s="72">
        <v>280000</v>
      </c>
      <c r="G18" s="91"/>
      <c r="H18" s="90">
        <v>2016</v>
      </c>
      <c r="I18" s="90"/>
      <c r="J18" s="102" t="s">
        <v>3</v>
      </c>
      <c r="K18" s="103"/>
    </row>
    <row r="19" spans="1:11" ht="14.25" customHeight="1">
      <c r="A19" s="28">
        <v>2</v>
      </c>
      <c r="B19" s="27" t="s">
        <v>22</v>
      </c>
      <c r="C19" s="27" t="s">
        <v>20</v>
      </c>
      <c r="D19" s="25"/>
      <c r="E19" s="2"/>
      <c r="F19" s="26">
        <v>10000</v>
      </c>
      <c r="G19" s="3"/>
      <c r="H19" s="4">
        <v>2016</v>
      </c>
      <c r="I19" s="2"/>
      <c r="J19" s="25" t="s">
        <v>3</v>
      </c>
      <c r="K19" s="24"/>
    </row>
    <row r="20" spans="1:11" ht="12.75">
      <c r="A20" s="29">
        <v>3</v>
      </c>
      <c r="B20" s="30"/>
      <c r="C20" s="30"/>
      <c r="D20" s="4"/>
      <c r="E20" s="4"/>
      <c r="F20" s="26"/>
      <c r="G20" s="31"/>
      <c r="H20" s="4"/>
      <c r="I20" s="4"/>
      <c r="J20" s="25"/>
      <c r="K20" s="33"/>
    </row>
    <row r="21" spans="1:11" ht="12.75">
      <c r="A21" s="29">
        <v>4</v>
      </c>
      <c r="B21" s="30"/>
      <c r="C21" s="30"/>
      <c r="D21" s="4"/>
      <c r="E21" s="4"/>
      <c r="F21" s="31"/>
      <c r="G21" s="31"/>
      <c r="H21" s="4"/>
      <c r="I21" s="4"/>
      <c r="J21" s="4"/>
      <c r="K21" s="32"/>
    </row>
    <row r="22" spans="1:11" ht="12.75">
      <c r="A22" s="29">
        <v>5</v>
      </c>
      <c r="B22" s="30"/>
      <c r="C22" s="30"/>
      <c r="D22" s="4"/>
      <c r="E22" s="4"/>
      <c r="F22" s="31"/>
      <c r="G22" s="31"/>
      <c r="H22" s="4"/>
      <c r="I22" s="4"/>
      <c r="J22" s="4"/>
      <c r="K22" s="32"/>
    </row>
    <row r="23" spans="1:11" ht="12.75">
      <c r="A23" s="29">
        <v>6</v>
      </c>
      <c r="B23" s="30"/>
      <c r="C23" s="30"/>
      <c r="D23" s="4"/>
      <c r="E23" s="4"/>
      <c r="F23" s="31"/>
      <c r="G23" s="31"/>
      <c r="H23" s="4"/>
      <c r="I23" s="4"/>
      <c r="J23" s="34"/>
      <c r="K23" s="32"/>
    </row>
    <row r="24" spans="1:11" ht="12.75">
      <c r="A24" s="28">
        <v>7</v>
      </c>
      <c r="B24" s="27"/>
      <c r="C24" s="51"/>
      <c r="D24" s="25"/>
      <c r="E24" s="2"/>
      <c r="F24" s="65"/>
      <c r="G24" s="3"/>
      <c r="H24" s="2"/>
      <c r="I24" s="2"/>
      <c r="J24" s="25"/>
      <c r="K24" s="24"/>
    </row>
    <row r="25" spans="1:11" ht="12.75">
      <c r="A25" s="28">
        <v>8</v>
      </c>
      <c r="B25" s="50"/>
      <c r="C25" s="52"/>
      <c r="D25" s="34"/>
      <c r="E25" s="4"/>
      <c r="F25" s="64"/>
      <c r="G25" s="31"/>
      <c r="H25" s="4"/>
      <c r="I25" s="4"/>
      <c r="J25" s="25"/>
      <c r="K25" s="24"/>
    </row>
    <row r="26" spans="1:11" ht="12.75">
      <c r="A26" s="28">
        <v>9</v>
      </c>
      <c r="B26" s="50"/>
      <c r="C26" s="52"/>
      <c r="D26" s="34"/>
      <c r="E26" s="4"/>
      <c r="F26" s="64"/>
      <c r="G26" s="31"/>
      <c r="H26" s="4"/>
      <c r="I26" s="4"/>
      <c r="J26" s="34"/>
      <c r="K26" s="24"/>
    </row>
    <row r="27" spans="1:11" ht="12.75">
      <c r="A27" s="28">
        <v>10</v>
      </c>
      <c r="B27" s="27"/>
      <c r="C27" s="51"/>
      <c r="D27" s="25"/>
      <c r="E27" s="2"/>
      <c r="F27" s="65"/>
      <c r="G27" s="3"/>
      <c r="H27" s="2"/>
      <c r="I27" s="2"/>
      <c r="J27" s="25"/>
      <c r="K27" s="24"/>
    </row>
    <row r="28" spans="1:11" ht="13.5" thickBot="1">
      <c r="A28" s="104">
        <v>11</v>
      </c>
      <c r="B28" s="105"/>
      <c r="C28" s="106"/>
      <c r="D28" s="107"/>
      <c r="E28" s="108"/>
      <c r="F28" s="109"/>
      <c r="G28" s="110"/>
      <c r="H28" s="108"/>
      <c r="I28" s="108"/>
      <c r="J28" s="107"/>
      <c r="K28" s="111"/>
    </row>
    <row r="29" spans="1:11" ht="13.5" thickBot="1">
      <c r="A29" s="79"/>
      <c r="B29" s="80"/>
      <c r="C29" s="43"/>
      <c r="D29" s="81"/>
      <c r="E29" s="21"/>
      <c r="F29" s="77"/>
      <c r="G29" s="36"/>
      <c r="H29" s="21"/>
      <c r="I29" s="21"/>
      <c r="J29" s="81"/>
      <c r="K29" s="47"/>
    </row>
    <row r="30" spans="1:11" s="14" customFormat="1" ht="13.5" customHeight="1">
      <c r="A30" s="210" t="s">
        <v>38</v>
      </c>
      <c r="B30" s="211"/>
      <c r="C30" s="211"/>
      <c r="D30" s="211"/>
      <c r="E30" s="211"/>
      <c r="F30" s="44">
        <f>SUM(F18:F28)</f>
        <v>290000</v>
      </c>
      <c r="G30" s="44">
        <f>SUM(G18:G28)</f>
        <v>0</v>
      </c>
      <c r="H30" s="227"/>
      <c r="I30" s="228"/>
      <c r="J30" s="228"/>
      <c r="K30" s="94"/>
    </row>
    <row r="31" spans="1:11" s="14" customFormat="1" ht="13.5" customHeight="1">
      <c r="A31" s="112"/>
      <c r="B31" s="229" t="s">
        <v>21</v>
      </c>
      <c r="C31" s="230"/>
      <c r="D31" s="231"/>
      <c r="E31" s="232"/>
      <c r="F31" s="113"/>
      <c r="G31" s="113"/>
      <c r="H31" s="233"/>
      <c r="I31" s="234"/>
      <c r="J31" s="234"/>
      <c r="K31" s="53"/>
    </row>
    <row r="32" spans="1:11" s="14" customFormat="1" ht="13.5" customHeight="1">
      <c r="A32" s="112"/>
      <c r="B32" s="229"/>
      <c r="C32" s="235"/>
      <c r="D32" s="231"/>
      <c r="E32" s="232"/>
      <c r="F32" s="114"/>
      <c r="G32" s="114"/>
      <c r="H32" s="217"/>
      <c r="I32" s="230"/>
      <c r="J32" s="230"/>
      <c r="K32" s="54"/>
    </row>
    <row r="33" spans="1:11" s="14" customFormat="1" ht="13.5" customHeight="1">
      <c r="A33" s="115"/>
      <c r="B33" s="229" t="s">
        <v>4</v>
      </c>
      <c r="C33" s="244"/>
      <c r="D33" s="231"/>
      <c r="E33" s="232"/>
      <c r="F33" s="42">
        <v>0</v>
      </c>
      <c r="G33" s="42">
        <v>0</v>
      </c>
      <c r="H33" s="245"/>
      <c r="I33" s="246"/>
      <c r="J33" s="246"/>
      <c r="K33" s="56"/>
    </row>
    <row r="34" spans="1:11" s="14" customFormat="1" ht="13.5" customHeight="1">
      <c r="A34" s="115"/>
      <c r="B34" s="242" t="s">
        <v>3</v>
      </c>
      <c r="C34" s="242"/>
      <c r="D34" s="243"/>
      <c r="E34" s="243"/>
      <c r="F34" s="42">
        <f>F30-F32-F33</f>
        <v>290000</v>
      </c>
      <c r="G34" s="42">
        <f>G30-G32-G33</f>
        <v>0</v>
      </c>
      <c r="H34" s="240"/>
      <c r="I34" s="241"/>
      <c r="J34" s="241"/>
      <c r="K34" s="35"/>
    </row>
    <row r="35" spans="1:11" s="14" customFormat="1" ht="13.5" customHeight="1" thickBot="1">
      <c r="A35" s="223" t="s">
        <v>131</v>
      </c>
      <c r="B35" s="224"/>
      <c r="C35" s="224"/>
      <c r="D35" s="224"/>
      <c r="E35" s="224"/>
      <c r="F35" s="46">
        <f>F16-F30</f>
        <v>2632</v>
      </c>
      <c r="G35" s="46">
        <f>G16-G30</f>
        <v>0</v>
      </c>
      <c r="H35" s="225"/>
      <c r="I35" s="226"/>
      <c r="J35" s="226"/>
      <c r="K35" s="55"/>
    </row>
    <row r="36" spans="1:11" s="62" customFormat="1" ht="13.5" customHeight="1">
      <c r="A36" s="57"/>
      <c r="B36" s="57"/>
      <c r="C36" s="57"/>
      <c r="D36" s="57"/>
      <c r="E36" s="57"/>
      <c r="F36" s="58"/>
      <c r="G36" s="58"/>
      <c r="H36" s="60"/>
      <c r="I36" s="63"/>
      <c r="J36" s="63"/>
      <c r="K36" s="153"/>
    </row>
    <row r="37" spans="1:11" s="10" customFormat="1" ht="11.25">
      <c r="A37" s="21"/>
      <c r="B37" s="48"/>
      <c r="C37" s="21"/>
      <c r="D37" s="21"/>
      <c r="E37" s="21"/>
      <c r="F37" s="49"/>
      <c r="G37" s="36"/>
      <c r="H37" s="21"/>
      <c r="I37" s="21"/>
      <c r="J37" s="21"/>
      <c r="K37" s="153" t="s">
        <v>108</v>
      </c>
    </row>
    <row r="38" ht="12.75">
      <c r="K38" s="1"/>
    </row>
    <row r="39" ht="12.75">
      <c r="K39" s="1"/>
    </row>
    <row r="40" ht="12.75">
      <c r="K40" s="1"/>
    </row>
    <row r="41" ht="12.75">
      <c r="K41" s="1"/>
    </row>
    <row r="42" ht="12.75">
      <c r="K42" s="1"/>
    </row>
    <row r="43" ht="12.75">
      <c r="K43" s="1"/>
    </row>
    <row r="44" ht="12.75">
      <c r="K44" s="1"/>
    </row>
    <row r="45" ht="12.75">
      <c r="K45" s="1"/>
    </row>
    <row r="46" ht="12.75">
      <c r="K46" s="1"/>
    </row>
    <row r="47" ht="12.75">
      <c r="K47" s="1"/>
    </row>
    <row r="48" ht="12.75">
      <c r="K48" s="1"/>
    </row>
    <row r="49" ht="12.75">
      <c r="K49" s="1"/>
    </row>
    <row r="50" ht="12.75">
      <c r="K50" s="1"/>
    </row>
    <row r="51" ht="12.75">
      <c r="K51" s="1"/>
    </row>
    <row r="52" ht="12.75">
      <c r="K52" s="1"/>
    </row>
    <row r="53" ht="12.75">
      <c r="K53" s="1"/>
    </row>
    <row r="54" ht="12.75">
      <c r="K54" s="1"/>
    </row>
    <row r="55" ht="12.75">
      <c r="K55" s="1"/>
    </row>
    <row r="56" ht="12.75">
      <c r="K56" s="1"/>
    </row>
    <row r="57" ht="12.75">
      <c r="K57" s="1"/>
    </row>
    <row r="58" ht="12.75">
      <c r="K58" s="1"/>
    </row>
  </sheetData>
  <sheetProtection/>
  <mergeCells count="38">
    <mergeCell ref="K6:K7"/>
    <mergeCell ref="A9:K9"/>
    <mergeCell ref="A3:K3"/>
    <mergeCell ref="A4:K4"/>
    <mergeCell ref="A6:A7"/>
    <mergeCell ref="B6:B7"/>
    <mergeCell ref="C6:C7"/>
    <mergeCell ref="D6:D7"/>
    <mergeCell ref="E6:E7"/>
    <mergeCell ref="F6:F7"/>
    <mergeCell ref="A11:E11"/>
    <mergeCell ref="H11:J11"/>
    <mergeCell ref="A12:E12"/>
    <mergeCell ref="H12:J12"/>
    <mergeCell ref="I6:I7"/>
    <mergeCell ref="J6:J7"/>
    <mergeCell ref="G6:G7"/>
    <mergeCell ref="H6:H7"/>
    <mergeCell ref="A15:E15"/>
    <mergeCell ref="A13:E13"/>
    <mergeCell ref="H13:J13"/>
    <mergeCell ref="A14:E14"/>
    <mergeCell ref="H14:J14"/>
    <mergeCell ref="H15:K15"/>
    <mergeCell ref="B31:E31"/>
    <mergeCell ref="H31:J31"/>
    <mergeCell ref="B32:E32"/>
    <mergeCell ref="H32:J32"/>
    <mergeCell ref="A16:E16"/>
    <mergeCell ref="H16:J16"/>
    <mergeCell ref="A30:E30"/>
    <mergeCell ref="H30:J30"/>
    <mergeCell ref="A35:E35"/>
    <mergeCell ref="H35:J35"/>
    <mergeCell ref="B33:E33"/>
    <mergeCell ref="H33:J33"/>
    <mergeCell ref="B34:E34"/>
    <mergeCell ref="H34:J34"/>
  </mergeCells>
  <printOptions horizontalCentered="1"/>
  <pageMargins left="0" right="0" top="0" bottom="0" header="0" footer="0"/>
  <pageSetup horizontalDpi="600" verticalDpi="600" orientation="landscape" paperSize="9" scale="105" r:id="rId1"/>
  <headerFooter alignWithMargins="0">
    <oddFooter>&amp;CStrona &amp;P z &amp;N</oddFooter>
  </headerFooter>
  <colBreaks count="1" manualBreakCount="1">
    <brk id="11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L58"/>
  <sheetViews>
    <sheetView tabSelected="1" zoomScale="150" zoomScaleNormal="150" zoomScalePageLayoutView="0" workbookViewId="0" topLeftCell="A1">
      <selection activeCell="L4" sqref="L4"/>
    </sheetView>
  </sheetViews>
  <sheetFormatPr defaultColWidth="9.140625" defaultRowHeight="12.75"/>
  <cols>
    <col min="1" max="1" width="3.7109375" style="0" customWidth="1"/>
    <col min="2" max="2" width="16.140625" style="0" customWidth="1"/>
    <col min="3" max="3" width="33.7109375" style="0" customWidth="1"/>
    <col min="4" max="4" width="9.7109375" style="0" customWidth="1"/>
    <col min="5" max="5" width="7.00390625" style="0" customWidth="1"/>
    <col min="6" max="6" width="10.7109375" style="5" customWidth="1"/>
    <col min="7" max="7" width="9.57421875" style="136" customWidth="1"/>
    <col min="8" max="8" width="12.57421875" style="0" customWidth="1"/>
    <col min="9" max="9" width="10.421875" style="0" customWidth="1"/>
    <col min="10" max="10" width="6.8515625" style="0" customWidth="1"/>
    <col min="11" max="11" width="12.57421875" style="0" customWidth="1"/>
    <col min="13" max="13" width="9.421875" style="0" bestFit="1" customWidth="1"/>
  </cols>
  <sheetData>
    <row r="1" spans="1:11" s="9" customFormat="1" ht="11.25">
      <c r="A1" s="10" t="s">
        <v>5</v>
      </c>
      <c r="B1" s="10"/>
      <c r="C1" s="10"/>
      <c r="D1" s="10"/>
      <c r="E1" s="10"/>
      <c r="F1" s="6"/>
      <c r="G1" s="6"/>
      <c r="H1" s="10"/>
      <c r="I1" s="10"/>
      <c r="J1" s="10" t="s">
        <v>182</v>
      </c>
      <c r="K1" s="10"/>
    </row>
    <row r="2" spans="1:11" s="9" customFormat="1" ht="11.25">
      <c r="A2" s="10"/>
      <c r="B2" s="10"/>
      <c r="C2" s="10"/>
      <c r="D2" s="10"/>
      <c r="E2" s="10"/>
      <c r="F2" s="6"/>
      <c r="G2" s="6"/>
      <c r="H2" s="95" t="s">
        <v>183</v>
      </c>
      <c r="I2" s="10"/>
      <c r="J2" s="10"/>
      <c r="K2" s="10"/>
    </row>
    <row r="3" spans="1:12" ht="12.75" customHeight="1">
      <c r="A3" s="199" t="s">
        <v>129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38"/>
    </row>
    <row r="4" spans="1:11" ht="12.75" customHeight="1">
      <c r="A4" s="199" t="s">
        <v>117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</row>
    <row r="5" spans="1:6" ht="15.75" thickBot="1">
      <c r="A5" s="7"/>
      <c r="B5" s="7"/>
      <c r="C5" s="7"/>
      <c r="D5" s="7"/>
      <c r="E5" s="7"/>
      <c r="F5" s="8"/>
    </row>
    <row r="6" spans="1:11" ht="12.75">
      <c r="A6" s="201" t="s">
        <v>9</v>
      </c>
      <c r="B6" s="203" t="s">
        <v>0</v>
      </c>
      <c r="C6" s="203" t="s">
        <v>1</v>
      </c>
      <c r="D6" s="203" t="s">
        <v>10</v>
      </c>
      <c r="E6" s="203" t="s">
        <v>11</v>
      </c>
      <c r="F6" s="203" t="s">
        <v>12</v>
      </c>
      <c r="G6" s="253" t="s">
        <v>13</v>
      </c>
      <c r="H6" s="203" t="s">
        <v>14</v>
      </c>
      <c r="I6" s="203" t="s">
        <v>15</v>
      </c>
      <c r="J6" s="203" t="s">
        <v>16</v>
      </c>
      <c r="K6" s="205" t="s">
        <v>2</v>
      </c>
    </row>
    <row r="7" spans="1:11" ht="13.5" thickBot="1">
      <c r="A7" s="202"/>
      <c r="B7" s="204"/>
      <c r="C7" s="204"/>
      <c r="D7" s="204"/>
      <c r="E7" s="204"/>
      <c r="F7" s="204"/>
      <c r="G7" s="254"/>
      <c r="H7" s="204"/>
      <c r="I7" s="204"/>
      <c r="J7" s="204"/>
      <c r="K7" s="206"/>
    </row>
    <row r="8" spans="1:11" ht="13.5" thickBot="1">
      <c r="A8" s="37"/>
      <c r="B8" s="37"/>
      <c r="C8" s="37"/>
      <c r="D8" s="37"/>
      <c r="E8" s="37"/>
      <c r="F8" s="37"/>
      <c r="G8" s="137"/>
      <c r="H8" s="37"/>
      <c r="I8" s="37"/>
      <c r="J8" s="37"/>
      <c r="K8" s="37"/>
    </row>
    <row r="9" spans="1:11" ht="21" customHeight="1" thickBot="1">
      <c r="A9" s="207" t="s">
        <v>78</v>
      </c>
      <c r="B9" s="208"/>
      <c r="C9" s="208"/>
      <c r="D9" s="208"/>
      <c r="E9" s="208"/>
      <c r="F9" s="208"/>
      <c r="G9" s="208"/>
      <c r="H9" s="208"/>
      <c r="I9" s="208"/>
      <c r="J9" s="208"/>
      <c r="K9" s="209"/>
    </row>
    <row r="10" spans="1:11" s="14" customFormat="1" ht="12.75" customHeight="1" thickBot="1">
      <c r="A10" s="15"/>
      <c r="B10" s="16"/>
      <c r="C10" s="16" t="s">
        <v>27</v>
      </c>
      <c r="D10" s="17">
        <v>160</v>
      </c>
      <c r="E10" s="18" t="s">
        <v>29</v>
      </c>
      <c r="F10" s="19"/>
      <c r="G10" s="138"/>
      <c r="H10" s="11" t="s">
        <v>8</v>
      </c>
      <c r="I10" s="134">
        <f>F12/D10/12</f>
        <v>7.8125</v>
      </c>
      <c r="J10" s="13" t="s">
        <v>30</v>
      </c>
      <c r="K10" s="20"/>
    </row>
    <row r="11" spans="1:11" s="14" customFormat="1" ht="13.5" customHeight="1">
      <c r="A11" s="210" t="s">
        <v>130</v>
      </c>
      <c r="B11" s="211"/>
      <c r="C11" s="211"/>
      <c r="D11" s="211"/>
      <c r="E11" s="211"/>
      <c r="F11" s="44">
        <v>75000</v>
      </c>
      <c r="G11" s="44"/>
      <c r="H11" s="227"/>
      <c r="I11" s="228"/>
      <c r="J11" s="228"/>
      <c r="K11" s="94"/>
    </row>
    <row r="12" spans="1:11" s="14" customFormat="1" ht="13.5" customHeight="1">
      <c r="A12" s="215" t="s">
        <v>28</v>
      </c>
      <c r="B12" s="216"/>
      <c r="C12" s="216"/>
      <c r="D12" s="216"/>
      <c r="E12" s="216"/>
      <c r="F12" s="41">
        <f>15000</f>
        <v>15000</v>
      </c>
      <c r="G12" s="41"/>
      <c r="H12" s="217"/>
      <c r="I12" s="218"/>
      <c r="J12" s="218"/>
      <c r="K12" s="54"/>
    </row>
    <row r="13" spans="1:11" s="14" customFormat="1" ht="13.5" customHeight="1">
      <c r="A13" s="215" t="s">
        <v>36</v>
      </c>
      <c r="B13" s="216"/>
      <c r="C13" s="216"/>
      <c r="D13" s="216"/>
      <c r="E13" s="216"/>
      <c r="F13" s="41">
        <f>-(D10*12*0)</f>
        <v>0</v>
      </c>
      <c r="G13" s="41"/>
      <c r="H13" s="217"/>
      <c r="I13" s="218"/>
      <c r="J13" s="218"/>
      <c r="K13" s="54"/>
    </row>
    <row r="14" spans="1:11" s="40" customFormat="1" ht="12.75" customHeight="1">
      <c r="A14" s="219" t="s">
        <v>79</v>
      </c>
      <c r="B14" s="220"/>
      <c r="C14" s="220"/>
      <c r="D14" s="220"/>
      <c r="E14" s="220"/>
      <c r="F14" s="41">
        <v>7680</v>
      </c>
      <c r="G14" s="41"/>
      <c r="H14" s="217"/>
      <c r="I14" s="218"/>
      <c r="J14" s="218"/>
      <c r="K14" s="54"/>
    </row>
    <row r="15" spans="1:11" s="14" customFormat="1" ht="13.5" customHeight="1">
      <c r="A15" s="215" t="s">
        <v>166</v>
      </c>
      <c r="B15" s="216"/>
      <c r="C15" s="216"/>
      <c r="D15" s="216"/>
      <c r="E15" s="216"/>
      <c r="F15" s="41">
        <v>200000</v>
      </c>
      <c r="G15" s="41"/>
      <c r="H15" s="221" t="s">
        <v>134</v>
      </c>
      <c r="I15" s="218"/>
      <c r="J15" s="218"/>
      <c r="K15" s="222"/>
    </row>
    <row r="16" spans="1:11" s="39" customFormat="1" ht="12.75" customHeight="1" thickBot="1">
      <c r="A16" s="238" t="s">
        <v>125</v>
      </c>
      <c r="B16" s="239"/>
      <c r="C16" s="239"/>
      <c r="D16" s="239"/>
      <c r="E16" s="239"/>
      <c r="F16" s="45">
        <f>F11+F12+F13+F14+F15</f>
        <v>297680</v>
      </c>
      <c r="G16" s="45"/>
      <c r="H16" s="225"/>
      <c r="I16" s="226"/>
      <c r="J16" s="226"/>
      <c r="K16" s="55"/>
    </row>
    <row r="17" spans="1:11" s="86" customFormat="1" ht="13.5" customHeight="1" thickBot="1">
      <c r="A17" s="57"/>
      <c r="B17" s="57"/>
      <c r="C17" s="57"/>
      <c r="D17" s="57"/>
      <c r="E17" s="57"/>
      <c r="F17" s="58"/>
      <c r="G17" s="58"/>
      <c r="H17" s="60"/>
      <c r="I17" s="63"/>
      <c r="J17" s="63"/>
      <c r="K17" s="61"/>
    </row>
    <row r="18" spans="1:11" ht="14.25" customHeight="1">
      <c r="A18" s="87">
        <v>1</v>
      </c>
      <c r="B18" s="99" t="s">
        <v>19</v>
      </c>
      <c r="C18" s="70" t="s">
        <v>132</v>
      </c>
      <c r="D18" s="71" t="s">
        <v>119</v>
      </c>
      <c r="E18" s="70"/>
      <c r="F18" s="72">
        <v>280000</v>
      </c>
      <c r="G18" s="91"/>
      <c r="H18" s="90">
        <v>2016</v>
      </c>
      <c r="I18" s="90"/>
      <c r="J18" s="102" t="s">
        <v>3</v>
      </c>
      <c r="K18" s="103"/>
    </row>
    <row r="19" spans="1:11" ht="14.25" customHeight="1">
      <c r="A19" s="28">
        <v>2</v>
      </c>
      <c r="B19" s="27" t="s">
        <v>19</v>
      </c>
      <c r="C19" s="27" t="s">
        <v>20</v>
      </c>
      <c r="D19" s="25"/>
      <c r="E19" s="2"/>
      <c r="F19" s="26">
        <v>10000</v>
      </c>
      <c r="G19" s="3"/>
      <c r="H19" s="4">
        <v>2016</v>
      </c>
      <c r="I19" s="2"/>
      <c r="J19" s="25" t="s">
        <v>3</v>
      </c>
      <c r="K19" s="24"/>
    </row>
    <row r="20" spans="1:11" ht="12.75">
      <c r="A20" s="29">
        <v>3</v>
      </c>
      <c r="B20" s="30"/>
      <c r="C20" s="30"/>
      <c r="D20" s="4"/>
      <c r="E20" s="4"/>
      <c r="F20" s="26"/>
      <c r="G20" s="31"/>
      <c r="H20" s="4"/>
      <c r="I20" s="4"/>
      <c r="J20" s="25"/>
      <c r="K20" s="33"/>
    </row>
    <row r="21" spans="1:11" ht="12.75">
      <c r="A21" s="29">
        <v>4</v>
      </c>
      <c r="B21" s="30"/>
      <c r="C21" s="30"/>
      <c r="D21" s="4"/>
      <c r="E21" s="4"/>
      <c r="F21" s="31"/>
      <c r="G21" s="31"/>
      <c r="H21" s="4"/>
      <c r="I21" s="4"/>
      <c r="J21" s="4"/>
      <c r="K21" s="32"/>
    </row>
    <row r="22" spans="1:11" ht="12.75">
      <c r="A22" s="29">
        <v>5</v>
      </c>
      <c r="B22" s="30"/>
      <c r="C22" s="30"/>
      <c r="D22" s="4"/>
      <c r="E22" s="4"/>
      <c r="F22" s="31"/>
      <c r="G22" s="31"/>
      <c r="H22" s="4"/>
      <c r="I22" s="4"/>
      <c r="J22" s="4"/>
      <c r="K22" s="32"/>
    </row>
    <row r="23" spans="1:11" ht="12.75">
      <c r="A23" s="29">
        <v>6</v>
      </c>
      <c r="B23" s="30"/>
      <c r="C23" s="30"/>
      <c r="D23" s="4"/>
      <c r="E23" s="4"/>
      <c r="F23" s="31"/>
      <c r="G23" s="31"/>
      <c r="H23" s="4"/>
      <c r="I23" s="4"/>
      <c r="J23" s="34"/>
      <c r="K23" s="32"/>
    </row>
    <row r="24" spans="1:11" ht="12.75">
      <c r="A24" s="28">
        <v>7</v>
      </c>
      <c r="B24" s="27"/>
      <c r="C24" s="51"/>
      <c r="D24" s="25"/>
      <c r="E24" s="2"/>
      <c r="F24" s="65"/>
      <c r="G24" s="3"/>
      <c r="H24" s="2"/>
      <c r="I24" s="2"/>
      <c r="J24" s="25"/>
      <c r="K24" s="24"/>
    </row>
    <row r="25" spans="1:11" ht="12.75">
      <c r="A25" s="28">
        <v>8</v>
      </c>
      <c r="B25" s="50"/>
      <c r="C25" s="52"/>
      <c r="D25" s="34"/>
      <c r="E25" s="4"/>
      <c r="F25" s="64"/>
      <c r="G25" s="31"/>
      <c r="H25" s="4"/>
      <c r="I25" s="4"/>
      <c r="J25" s="25"/>
      <c r="K25" s="24"/>
    </row>
    <row r="26" spans="1:11" ht="12.75">
      <c r="A26" s="28">
        <v>9</v>
      </c>
      <c r="B26" s="50"/>
      <c r="C26" s="52"/>
      <c r="D26" s="34"/>
      <c r="E26" s="4"/>
      <c r="F26" s="64"/>
      <c r="G26" s="31"/>
      <c r="H26" s="4"/>
      <c r="I26" s="4"/>
      <c r="J26" s="34"/>
      <c r="K26" s="24"/>
    </row>
    <row r="27" spans="1:11" ht="12.75">
      <c r="A27" s="28">
        <v>10</v>
      </c>
      <c r="B27" s="27"/>
      <c r="C27" s="51"/>
      <c r="D27" s="25"/>
      <c r="E27" s="2"/>
      <c r="F27" s="65"/>
      <c r="G27" s="3"/>
      <c r="H27" s="2"/>
      <c r="I27" s="2"/>
      <c r="J27" s="25"/>
      <c r="K27" s="24"/>
    </row>
    <row r="28" spans="1:11" ht="13.5" thickBot="1">
      <c r="A28" s="104">
        <v>11</v>
      </c>
      <c r="B28" s="105"/>
      <c r="C28" s="106"/>
      <c r="D28" s="107"/>
      <c r="E28" s="108"/>
      <c r="F28" s="109"/>
      <c r="G28" s="110"/>
      <c r="H28" s="108"/>
      <c r="I28" s="108"/>
      <c r="J28" s="107"/>
      <c r="K28" s="111"/>
    </row>
    <row r="29" spans="1:11" ht="13.5" thickBot="1">
      <c r="A29" s="79"/>
      <c r="B29" s="80"/>
      <c r="C29" s="43"/>
      <c r="D29" s="81"/>
      <c r="E29" s="21"/>
      <c r="F29" s="77"/>
      <c r="G29" s="36"/>
      <c r="H29" s="21"/>
      <c r="I29" s="21"/>
      <c r="J29" s="81"/>
      <c r="K29" s="47"/>
    </row>
    <row r="30" spans="1:11" s="14" customFormat="1" ht="13.5" customHeight="1">
      <c r="A30" s="210" t="s">
        <v>38</v>
      </c>
      <c r="B30" s="211"/>
      <c r="C30" s="211"/>
      <c r="D30" s="211"/>
      <c r="E30" s="211"/>
      <c r="F30" s="44">
        <f>SUM(F18:F28)</f>
        <v>290000</v>
      </c>
      <c r="G30" s="44">
        <f>SUM(G18:G28)</f>
        <v>0</v>
      </c>
      <c r="H30" s="227"/>
      <c r="I30" s="228"/>
      <c r="J30" s="228"/>
      <c r="K30" s="94"/>
    </row>
    <row r="31" spans="1:11" s="14" customFormat="1" ht="13.5" customHeight="1">
      <c r="A31" s="112"/>
      <c r="B31" s="229" t="s">
        <v>21</v>
      </c>
      <c r="C31" s="230"/>
      <c r="D31" s="231"/>
      <c r="E31" s="232"/>
      <c r="F31" s="113"/>
      <c r="G31" s="113"/>
      <c r="H31" s="233"/>
      <c r="I31" s="234"/>
      <c r="J31" s="234"/>
      <c r="K31" s="53"/>
    </row>
    <row r="32" spans="1:11" s="14" customFormat="1" ht="13.5" customHeight="1">
      <c r="A32" s="112"/>
      <c r="B32" s="229"/>
      <c r="C32" s="235"/>
      <c r="D32" s="231"/>
      <c r="E32" s="232"/>
      <c r="F32" s="114"/>
      <c r="G32" s="114"/>
      <c r="H32" s="217"/>
      <c r="I32" s="230"/>
      <c r="J32" s="230"/>
      <c r="K32" s="54"/>
    </row>
    <row r="33" spans="1:11" s="14" customFormat="1" ht="13.5" customHeight="1">
      <c r="A33" s="115"/>
      <c r="B33" s="229" t="s">
        <v>4</v>
      </c>
      <c r="C33" s="244"/>
      <c r="D33" s="231"/>
      <c r="E33" s="232"/>
      <c r="F33" s="42">
        <v>0</v>
      </c>
      <c r="G33" s="42">
        <v>0</v>
      </c>
      <c r="H33" s="245"/>
      <c r="I33" s="246"/>
      <c r="J33" s="246"/>
      <c r="K33" s="56"/>
    </row>
    <row r="34" spans="1:11" s="14" customFormat="1" ht="13.5" customHeight="1">
      <c r="A34" s="115"/>
      <c r="B34" s="242" t="s">
        <v>3</v>
      </c>
      <c r="C34" s="242"/>
      <c r="D34" s="243"/>
      <c r="E34" s="243"/>
      <c r="F34" s="42">
        <f>F30-F32-F33</f>
        <v>290000</v>
      </c>
      <c r="G34" s="42">
        <f>G30-G32-G33</f>
        <v>0</v>
      </c>
      <c r="H34" s="240"/>
      <c r="I34" s="241"/>
      <c r="J34" s="241"/>
      <c r="K34" s="35"/>
    </row>
    <row r="35" spans="1:11" s="14" customFormat="1" ht="13.5" customHeight="1" thickBot="1">
      <c r="A35" s="223" t="s">
        <v>131</v>
      </c>
      <c r="B35" s="224"/>
      <c r="C35" s="224"/>
      <c r="D35" s="224"/>
      <c r="E35" s="224"/>
      <c r="F35" s="46">
        <f>F16-F30</f>
        <v>7680</v>
      </c>
      <c r="G35" s="46">
        <f>G16-G30</f>
        <v>0</v>
      </c>
      <c r="H35" s="225"/>
      <c r="I35" s="226"/>
      <c r="J35" s="226"/>
      <c r="K35" s="55"/>
    </row>
    <row r="36" spans="1:11" s="62" customFormat="1" ht="13.5" customHeight="1">
      <c r="A36" s="57"/>
      <c r="B36" s="57"/>
      <c r="C36" s="57"/>
      <c r="D36" s="57"/>
      <c r="E36" s="57"/>
      <c r="F36" s="58"/>
      <c r="G36" s="58"/>
      <c r="H36" s="60"/>
      <c r="I36" s="63"/>
      <c r="J36" s="63"/>
      <c r="K36" s="153"/>
    </row>
    <row r="37" spans="1:11" s="10" customFormat="1" ht="11.25">
      <c r="A37" s="21"/>
      <c r="B37" s="48"/>
      <c r="C37" s="21"/>
      <c r="D37" s="21"/>
      <c r="E37" s="21"/>
      <c r="F37" s="49"/>
      <c r="G37" s="36"/>
      <c r="H37" s="21"/>
      <c r="I37" s="21"/>
      <c r="J37" s="21"/>
      <c r="K37" s="153" t="s">
        <v>109</v>
      </c>
    </row>
    <row r="38" ht="12.75">
      <c r="K38" s="1"/>
    </row>
    <row r="39" ht="12.75">
      <c r="K39" s="1"/>
    </row>
    <row r="40" ht="12.75">
      <c r="K40" s="1"/>
    </row>
    <row r="41" ht="12.75">
      <c r="K41" s="1"/>
    </row>
    <row r="42" ht="12.75">
      <c r="K42" s="1"/>
    </row>
    <row r="43" ht="12.75">
      <c r="K43" s="1"/>
    </row>
    <row r="44" ht="12.75">
      <c r="K44" s="1"/>
    </row>
    <row r="45" ht="12.75">
      <c r="K45" s="1"/>
    </row>
    <row r="46" ht="12.75">
      <c r="K46" s="1"/>
    </row>
    <row r="47" ht="12.75">
      <c r="K47" s="1"/>
    </row>
    <row r="48" ht="12.75">
      <c r="K48" s="1"/>
    </row>
    <row r="49" ht="12.75">
      <c r="K49" s="1"/>
    </row>
    <row r="50" ht="12.75">
      <c r="K50" s="1"/>
    </row>
    <row r="51" ht="12.75">
      <c r="K51" s="1"/>
    </row>
    <row r="52" ht="12.75">
      <c r="K52" s="1"/>
    </row>
    <row r="53" ht="12.75">
      <c r="K53" s="1"/>
    </row>
    <row r="54" ht="12.75">
      <c r="K54" s="1"/>
    </row>
    <row r="55" ht="12.75">
      <c r="K55" s="1"/>
    </row>
    <row r="56" ht="12.75">
      <c r="K56" s="1"/>
    </row>
    <row r="57" ht="12.75">
      <c r="K57" s="1"/>
    </row>
    <row r="58" ht="12.75">
      <c r="K58" s="1"/>
    </row>
  </sheetData>
  <sheetProtection/>
  <mergeCells count="38">
    <mergeCell ref="B34:E34"/>
    <mergeCell ref="H34:J34"/>
    <mergeCell ref="A35:E35"/>
    <mergeCell ref="H35:J35"/>
    <mergeCell ref="B31:E31"/>
    <mergeCell ref="H31:J31"/>
    <mergeCell ref="B32:E32"/>
    <mergeCell ref="H32:J32"/>
    <mergeCell ref="B33:E33"/>
    <mergeCell ref="H33:J33"/>
    <mergeCell ref="A15:E15"/>
    <mergeCell ref="A16:E16"/>
    <mergeCell ref="H16:J16"/>
    <mergeCell ref="A30:E30"/>
    <mergeCell ref="H30:J30"/>
    <mergeCell ref="H15:K15"/>
    <mergeCell ref="A12:E12"/>
    <mergeCell ref="H12:J12"/>
    <mergeCell ref="A13:E13"/>
    <mergeCell ref="H13:J13"/>
    <mergeCell ref="A14:E14"/>
    <mergeCell ref="H14:J14"/>
    <mergeCell ref="I6:I7"/>
    <mergeCell ref="J6:J7"/>
    <mergeCell ref="K6:K7"/>
    <mergeCell ref="A9:K9"/>
    <mergeCell ref="A11:E11"/>
    <mergeCell ref="H11:J11"/>
    <mergeCell ref="A3:K3"/>
    <mergeCell ref="A4:K4"/>
    <mergeCell ref="A6:A7"/>
    <mergeCell ref="B6:B7"/>
    <mergeCell ref="C6:C7"/>
    <mergeCell ref="D6:D7"/>
    <mergeCell ref="E6:E7"/>
    <mergeCell ref="F6:F7"/>
    <mergeCell ref="G6:G7"/>
    <mergeCell ref="H6:H7"/>
  </mergeCells>
  <printOptions horizontalCentered="1"/>
  <pageMargins left="0" right="0" top="0" bottom="0" header="0" footer="0"/>
  <pageSetup horizontalDpi="600" verticalDpi="600" orientation="landscape" paperSize="9" scale="105" r:id="rId1"/>
  <headerFooter alignWithMargins="0">
    <oddFooter>&amp;CStrona &amp;P z &amp;N</oddFooter>
  </headerFooter>
  <colBreaks count="1" manualBreakCount="1">
    <brk id="11" max="655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7" sqref="F3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8"/>
  <sheetViews>
    <sheetView zoomScale="150" zoomScaleNormal="150" zoomScalePageLayoutView="0" workbookViewId="0" topLeftCell="A1">
      <selection activeCell="A1" sqref="A1:K2"/>
    </sheetView>
  </sheetViews>
  <sheetFormatPr defaultColWidth="9.140625" defaultRowHeight="12.75"/>
  <cols>
    <col min="1" max="1" width="3.7109375" style="0" customWidth="1"/>
    <col min="2" max="2" width="16.140625" style="0" customWidth="1"/>
    <col min="3" max="3" width="33.7109375" style="0" customWidth="1"/>
    <col min="4" max="4" width="9.7109375" style="0" customWidth="1"/>
    <col min="5" max="5" width="7.00390625" style="0" customWidth="1"/>
    <col min="6" max="6" width="10.7109375" style="5" customWidth="1"/>
    <col min="7" max="7" width="9.57421875" style="136" customWidth="1"/>
    <col min="8" max="8" width="12.57421875" style="0" customWidth="1"/>
    <col min="9" max="9" width="10.421875" style="0" customWidth="1"/>
    <col min="10" max="10" width="6.8515625" style="0" customWidth="1"/>
    <col min="11" max="11" width="12.57421875" style="0" customWidth="1"/>
    <col min="13" max="13" width="9.421875" style="0" bestFit="1" customWidth="1"/>
  </cols>
  <sheetData>
    <row r="1" spans="1:11" s="9" customFormat="1" ht="11.25">
      <c r="A1" s="10" t="s">
        <v>5</v>
      </c>
      <c r="B1" s="10"/>
      <c r="C1" s="10"/>
      <c r="D1" s="10"/>
      <c r="E1" s="10"/>
      <c r="F1" s="6"/>
      <c r="G1" s="6"/>
      <c r="H1" s="10"/>
      <c r="I1" s="10"/>
      <c r="J1" s="10" t="s">
        <v>182</v>
      </c>
      <c r="K1" s="10"/>
    </row>
    <row r="2" spans="1:11" s="9" customFormat="1" ht="11.25">
      <c r="A2" s="10"/>
      <c r="B2" s="10"/>
      <c r="C2" s="10"/>
      <c r="D2" s="10"/>
      <c r="E2" s="10"/>
      <c r="F2" s="6"/>
      <c r="G2" s="6"/>
      <c r="H2" s="95" t="s">
        <v>183</v>
      </c>
      <c r="I2" s="10"/>
      <c r="J2" s="10"/>
      <c r="K2" s="10"/>
    </row>
    <row r="3" spans="1:12" ht="12.75" customHeight="1">
      <c r="A3" s="199" t="s">
        <v>129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38"/>
    </row>
    <row r="4" spans="1:11" ht="12.75" customHeight="1">
      <c r="A4" s="199" t="s">
        <v>117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</row>
    <row r="5" spans="1:6" ht="15.75" thickBot="1">
      <c r="A5" s="7"/>
      <c r="B5" s="7"/>
      <c r="C5" s="7"/>
      <c r="D5" s="7"/>
      <c r="E5" s="7"/>
      <c r="F5" s="8"/>
    </row>
    <row r="6" spans="1:11" ht="12.75">
      <c r="A6" s="201" t="s">
        <v>9</v>
      </c>
      <c r="B6" s="203" t="s">
        <v>0</v>
      </c>
      <c r="C6" s="203" t="s">
        <v>1</v>
      </c>
      <c r="D6" s="203" t="s">
        <v>10</v>
      </c>
      <c r="E6" s="203" t="s">
        <v>11</v>
      </c>
      <c r="F6" s="203" t="s">
        <v>12</v>
      </c>
      <c r="G6" s="253" t="s">
        <v>13</v>
      </c>
      <c r="H6" s="203" t="s">
        <v>14</v>
      </c>
      <c r="I6" s="203" t="s">
        <v>15</v>
      </c>
      <c r="J6" s="203" t="s">
        <v>16</v>
      </c>
      <c r="K6" s="205" t="s">
        <v>2</v>
      </c>
    </row>
    <row r="7" spans="1:11" ht="13.5" thickBot="1">
      <c r="A7" s="202"/>
      <c r="B7" s="204"/>
      <c r="C7" s="204"/>
      <c r="D7" s="204"/>
      <c r="E7" s="204"/>
      <c r="F7" s="204"/>
      <c r="G7" s="254"/>
      <c r="H7" s="204"/>
      <c r="I7" s="204"/>
      <c r="J7" s="204"/>
      <c r="K7" s="206"/>
    </row>
    <row r="8" spans="1:11" ht="13.5" thickBot="1">
      <c r="A8" s="37"/>
      <c r="B8" s="37"/>
      <c r="C8" s="37"/>
      <c r="D8" s="37"/>
      <c r="E8" s="37"/>
      <c r="F8" s="37"/>
      <c r="G8" s="137"/>
      <c r="H8" s="37"/>
      <c r="I8" s="37"/>
      <c r="J8" s="37"/>
      <c r="K8" s="37"/>
    </row>
    <row r="9" spans="1:11" ht="21" customHeight="1" thickBot="1">
      <c r="A9" s="207" t="s">
        <v>46</v>
      </c>
      <c r="B9" s="208"/>
      <c r="C9" s="208"/>
      <c r="D9" s="208"/>
      <c r="E9" s="208"/>
      <c r="F9" s="208"/>
      <c r="G9" s="208"/>
      <c r="H9" s="208"/>
      <c r="I9" s="208"/>
      <c r="J9" s="208"/>
      <c r="K9" s="209"/>
    </row>
    <row r="10" spans="1:11" s="14" customFormat="1" ht="12.75" customHeight="1" thickBot="1">
      <c r="A10" s="15"/>
      <c r="B10" s="16"/>
      <c r="C10" s="16" t="s">
        <v>17</v>
      </c>
      <c r="D10" s="17">
        <v>28443.63</v>
      </c>
      <c r="E10" s="18" t="s">
        <v>6</v>
      </c>
      <c r="F10" s="19"/>
      <c r="G10" s="138"/>
      <c r="H10" s="11" t="s">
        <v>8</v>
      </c>
      <c r="I10" s="12">
        <v>1.5</v>
      </c>
      <c r="J10" s="13" t="s">
        <v>7</v>
      </c>
      <c r="K10" s="20"/>
    </row>
    <row r="11" spans="1:11" s="14" customFormat="1" ht="13.5" customHeight="1">
      <c r="A11" s="210" t="s">
        <v>130</v>
      </c>
      <c r="B11" s="211"/>
      <c r="C11" s="211"/>
      <c r="D11" s="211"/>
      <c r="E11" s="211"/>
      <c r="F11" s="44">
        <v>-100000</v>
      </c>
      <c r="G11" s="44"/>
      <c r="H11" s="212" t="s">
        <v>168</v>
      </c>
      <c r="I11" s="228"/>
      <c r="J11" s="228"/>
      <c r="K11" s="255"/>
    </row>
    <row r="12" spans="1:11" s="14" customFormat="1" ht="13.5" customHeight="1">
      <c r="A12" s="215" t="s">
        <v>28</v>
      </c>
      <c r="B12" s="216"/>
      <c r="C12" s="216"/>
      <c r="D12" s="216"/>
      <c r="E12" s="216"/>
      <c r="F12" s="41">
        <f>D10*I10*12</f>
        <v>511985.33999999997</v>
      </c>
      <c r="G12" s="41"/>
      <c r="H12" s="217"/>
      <c r="I12" s="218"/>
      <c r="J12" s="218"/>
      <c r="K12" s="54"/>
    </row>
    <row r="13" spans="1:11" s="14" customFormat="1" ht="13.5" customHeight="1">
      <c r="A13" s="215" t="s">
        <v>36</v>
      </c>
      <c r="B13" s="216"/>
      <c r="C13" s="216"/>
      <c r="D13" s="216"/>
      <c r="E13" s="216"/>
      <c r="F13" s="41">
        <f>-(D10*12*0)</f>
        <v>0</v>
      </c>
      <c r="G13" s="41"/>
      <c r="H13" s="217"/>
      <c r="I13" s="218"/>
      <c r="J13" s="218"/>
      <c r="K13" s="54"/>
    </row>
    <row r="14" spans="1:11" s="40" customFormat="1" ht="12.75" customHeight="1">
      <c r="A14" s="219" t="s">
        <v>44</v>
      </c>
      <c r="B14" s="220"/>
      <c r="C14" s="220"/>
      <c r="D14" s="220"/>
      <c r="E14" s="220"/>
      <c r="F14" s="41">
        <v>0</v>
      </c>
      <c r="G14" s="41"/>
      <c r="H14" s="217"/>
      <c r="I14" s="218"/>
      <c r="J14" s="218"/>
      <c r="K14" s="54"/>
    </row>
    <row r="15" spans="1:11" s="14" customFormat="1" ht="13.5" customHeight="1">
      <c r="A15" s="215" t="s">
        <v>84</v>
      </c>
      <c r="B15" s="216"/>
      <c r="C15" s="216"/>
      <c r="D15" s="216"/>
      <c r="E15" s="216"/>
      <c r="F15" s="41">
        <v>0</v>
      </c>
      <c r="G15" s="41"/>
      <c r="H15" s="217"/>
      <c r="I15" s="218"/>
      <c r="J15" s="218"/>
      <c r="K15" s="54"/>
    </row>
    <row r="16" spans="1:11" s="39" customFormat="1" ht="12.75" customHeight="1" thickBot="1">
      <c r="A16" s="238" t="s">
        <v>125</v>
      </c>
      <c r="B16" s="239"/>
      <c r="C16" s="239"/>
      <c r="D16" s="239"/>
      <c r="E16" s="239"/>
      <c r="F16" s="45">
        <f>F11+F12+F13+F14+F15</f>
        <v>411985.33999999997</v>
      </c>
      <c r="G16" s="45"/>
      <c r="H16" s="225"/>
      <c r="I16" s="226"/>
      <c r="J16" s="226"/>
      <c r="K16" s="55"/>
    </row>
    <row r="17" spans="1:11" s="86" customFormat="1" ht="13.5" customHeight="1" thickBot="1">
      <c r="A17" s="57"/>
      <c r="B17" s="57"/>
      <c r="C17" s="57"/>
      <c r="D17" s="57"/>
      <c r="E17" s="57"/>
      <c r="F17" s="58"/>
      <c r="G17" s="58"/>
      <c r="H17" s="60"/>
      <c r="I17" s="63"/>
      <c r="J17" s="63"/>
      <c r="K17" s="61"/>
    </row>
    <row r="18" spans="1:11" ht="12.75">
      <c r="A18" s="87">
        <v>1</v>
      </c>
      <c r="B18" s="70" t="s">
        <v>163</v>
      </c>
      <c r="C18" s="70" t="s">
        <v>164</v>
      </c>
      <c r="D18" s="71" t="s">
        <v>176</v>
      </c>
      <c r="E18" s="70"/>
      <c r="F18" s="72">
        <v>40000</v>
      </c>
      <c r="G18" s="72"/>
      <c r="H18" s="90">
        <v>2016</v>
      </c>
      <c r="I18" s="90"/>
      <c r="J18" s="89" t="s">
        <v>3</v>
      </c>
      <c r="K18" s="148"/>
    </row>
    <row r="19" spans="1:11" ht="12.75">
      <c r="A19" s="28">
        <v>2</v>
      </c>
      <c r="B19" s="125" t="s">
        <v>153</v>
      </c>
      <c r="C19" s="22" t="s">
        <v>152</v>
      </c>
      <c r="D19" s="34" t="s">
        <v>119</v>
      </c>
      <c r="E19" s="4"/>
      <c r="F19" s="64">
        <v>80000</v>
      </c>
      <c r="G19" s="31"/>
      <c r="H19" s="4">
        <v>2016</v>
      </c>
      <c r="I19" s="141"/>
      <c r="J19" s="83" t="s">
        <v>3</v>
      </c>
      <c r="K19" s="85"/>
    </row>
    <row r="20" spans="1:11" ht="12.75">
      <c r="A20" s="28">
        <v>3</v>
      </c>
      <c r="B20" s="50" t="s">
        <v>137</v>
      </c>
      <c r="C20" s="52" t="s">
        <v>177</v>
      </c>
      <c r="D20" s="2" t="s">
        <v>178</v>
      </c>
      <c r="E20" s="2"/>
      <c r="F20" s="3">
        <v>40000</v>
      </c>
      <c r="G20" s="3"/>
      <c r="H20" s="4">
        <v>2016</v>
      </c>
      <c r="I20" s="2"/>
      <c r="J20" s="2" t="s">
        <v>3</v>
      </c>
      <c r="K20" s="24"/>
    </row>
    <row r="21" spans="1:11" ht="12.75">
      <c r="A21" s="28">
        <v>4</v>
      </c>
      <c r="B21" s="50" t="s">
        <v>159</v>
      </c>
      <c r="C21" s="22" t="s">
        <v>138</v>
      </c>
      <c r="D21" s="34" t="s">
        <v>119</v>
      </c>
      <c r="E21" s="4"/>
      <c r="F21" s="64">
        <v>145000</v>
      </c>
      <c r="G21" s="31"/>
      <c r="H21" s="4">
        <v>2016</v>
      </c>
      <c r="I21" s="4"/>
      <c r="J21" s="124" t="s">
        <v>3</v>
      </c>
      <c r="K21" s="198" t="s">
        <v>151</v>
      </c>
    </row>
    <row r="22" spans="1:11" ht="12.75">
      <c r="A22" s="28">
        <v>5</v>
      </c>
      <c r="B22" s="50" t="s">
        <v>137</v>
      </c>
      <c r="C22" s="30" t="s">
        <v>179</v>
      </c>
      <c r="D22" s="166"/>
      <c r="E22" s="167"/>
      <c r="F22" s="64">
        <v>10000</v>
      </c>
      <c r="G22" s="164"/>
      <c r="H22" s="4">
        <v>2016</v>
      </c>
      <c r="I22" s="4"/>
      <c r="J22" s="34" t="s">
        <v>3</v>
      </c>
      <c r="K22" s="24"/>
    </row>
    <row r="23" spans="1:11" ht="12.75">
      <c r="A23" s="28">
        <v>6</v>
      </c>
      <c r="B23" s="51" t="s">
        <v>163</v>
      </c>
      <c r="C23" s="30" t="s">
        <v>180</v>
      </c>
      <c r="D23" s="34" t="s">
        <v>181</v>
      </c>
      <c r="E23" s="167"/>
      <c r="F23" s="64">
        <v>140000</v>
      </c>
      <c r="G23" s="164"/>
      <c r="H23" s="4">
        <v>2016</v>
      </c>
      <c r="I23" s="4"/>
      <c r="J23" s="34" t="s">
        <v>3</v>
      </c>
      <c r="K23" s="24"/>
    </row>
    <row r="24" spans="1:11" s="132" customFormat="1" ht="12.75">
      <c r="A24" s="133">
        <v>7</v>
      </c>
      <c r="B24" s="125"/>
      <c r="C24" s="30" t="s">
        <v>20</v>
      </c>
      <c r="D24" s="166"/>
      <c r="E24" s="167"/>
      <c r="F24" s="64">
        <v>50000</v>
      </c>
      <c r="G24" s="164"/>
      <c r="H24" s="4">
        <v>2016</v>
      </c>
      <c r="I24" s="4"/>
      <c r="J24" s="34" t="s">
        <v>4</v>
      </c>
      <c r="K24" s="129"/>
    </row>
    <row r="25" spans="1:11" s="132" customFormat="1" ht="12.75">
      <c r="A25" s="131">
        <v>8</v>
      </c>
      <c r="B25" s="169"/>
      <c r="C25" s="170"/>
      <c r="D25" s="171"/>
      <c r="E25" s="95"/>
      <c r="F25" s="172"/>
      <c r="G25" s="172"/>
      <c r="H25" s="68"/>
      <c r="I25" s="68"/>
      <c r="J25" s="34"/>
      <c r="K25" s="129"/>
    </row>
    <row r="26" spans="1:11" s="132" customFormat="1" ht="12.75">
      <c r="A26" s="131">
        <v>9</v>
      </c>
      <c r="B26" s="169"/>
      <c r="C26" s="163"/>
      <c r="D26" s="173"/>
      <c r="E26" s="173"/>
      <c r="F26" s="172" t="s">
        <v>86</v>
      </c>
      <c r="G26" s="168"/>
      <c r="H26" s="68"/>
      <c r="I26" s="68"/>
      <c r="J26" s="25"/>
      <c r="K26" s="129"/>
    </row>
    <row r="27" spans="1:11" ht="12.75">
      <c r="A27" s="28">
        <v>10</v>
      </c>
      <c r="B27" s="174"/>
      <c r="C27" s="163"/>
      <c r="D27" s="173"/>
      <c r="E27" s="173"/>
      <c r="F27" s="172"/>
      <c r="G27" s="168"/>
      <c r="H27" s="68"/>
      <c r="I27" s="128"/>
      <c r="J27" s="124"/>
      <c r="K27" s="129"/>
    </row>
    <row r="28" spans="1:11" ht="13.5" thickBot="1">
      <c r="A28" s="104">
        <v>11</v>
      </c>
      <c r="B28" s="175"/>
      <c r="C28" s="176"/>
      <c r="D28" s="177"/>
      <c r="E28" s="178"/>
      <c r="F28" s="179"/>
      <c r="G28" s="180"/>
      <c r="H28" s="145"/>
      <c r="I28" s="145"/>
      <c r="J28" s="144"/>
      <c r="K28" s="146"/>
    </row>
    <row r="29" spans="1:11" ht="13.5" thickBot="1">
      <c r="A29" s="79"/>
      <c r="B29" s="80"/>
      <c r="C29" s="43"/>
      <c r="D29" s="81"/>
      <c r="E29" s="21"/>
      <c r="F29" s="77"/>
      <c r="G29" s="36"/>
      <c r="H29" s="21"/>
      <c r="I29" s="21"/>
      <c r="J29" s="81"/>
      <c r="K29" s="47"/>
    </row>
    <row r="30" spans="1:11" s="14" customFormat="1" ht="13.5" customHeight="1">
      <c r="A30" s="210" t="s">
        <v>38</v>
      </c>
      <c r="B30" s="211"/>
      <c r="C30" s="211"/>
      <c r="D30" s="211"/>
      <c r="E30" s="211"/>
      <c r="F30" s="44">
        <f>SUM(F18:F28)</f>
        <v>505000</v>
      </c>
      <c r="G30" s="44">
        <f>SUM(G18:G28)</f>
        <v>0</v>
      </c>
      <c r="H30" s="227"/>
      <c r="I30" s="228"/>
      <c r="J30" s="228"/>
      <c r="K30" s="94"/>
    </row>
    <row r="31" spans="1:11" s="14" customFormat="1" ht="13.5" customHeight="1">
      <c r="A31" s="112"/>
      <c r="B31" s="229" t="s">
        <v>21</v>
      </c>
      <c r="C31" s="230"/>
      <c r="D31" s="231"/>
      <c r="E31" s="232"/>
      <c r="F31" s="113"/>
      <c r="G31" s="113"/>
      <c r="H31" s="233"/>
      <c r="I31" s="234"/>
      <c r="J31" s="234"/>
      <c r="K31" s="53"/>
    </row>
    <row r="32" spans="1:11" s="14" customFormat="1" ht="13.5" customHeight="1">
      <c r="A32" s="112"/>
      <c r="B32" s="229"/>
      <c r="C32" s="235"/>
      <c r="D32" s="231"/>
      <c r="E32" s="232"/>
      <c r="F32" s="114"/>
      <c r="G32" s="114"/>
      <c r="H32" s="217"/>
      <c r="I32" s="230"/>
      <c r="J32" s="230"/>
      <c r="K32" s="54"/>
    </row>
    <row r="33" spans="1:11" s="14" customFormat="1" ht="13.5" customHeight="1">
      <c r="A33" s="115"/>
      <c r="B33" s="229" t="s">
        <v>4</v>
      </c>
      <c r="C33" s="244"/>
      <c r="D33" s="231"/>
      <c r="E33" s="232"/>
      <c r="F33" s="42">
        <f>F24</f>
        <v>50000</v>
      </c>
      <c r="G33" s="42">
        <v>0</v>
      </c>
      <c r="H33" s="245"/>
      <c r="I33" s="246"/>
      <c r="J33" s="246"/>
      <c r="K33" s="56"/>
    </row>
    <row r="34" spans="1:11" s="14" customFormat="1" ht="13.5" customHeight="1">
      <c r="A34" s="115"/>
      <c r="B34" s="242" t="s">
        <v>3</v>
      </c>
      <c r="C34" s="242"/>
      <c r="D34" s="243"/>
      <c r="E34" s="243"/>
      <c r="F34" s="42">
        <f>F30-F32-F33</f>
        <v>455000</v>
      </c>
      <c r="G34" s="42">
        <f>G30-G32-G33</f>
        <v>0</v>
      </c>
      <c r="H34" s="240"/>
      <c r="I34" s="241"/>
      <c r="J34" s="241"/>
      <c r="K34" s="35"/>
    </row>
    <row r="35" spans="1:11" s="14" customFormat="1" ht="13.5" customHeight="1" thickBot="1">
      <c r="A35" s="223" t="s">
        <v>131</v>
      </c>
      <c r="B35" s="224"/>
      <c r="C35" s="224"/>
      <c r="D35" s="224"/>
      <c r="E35" s="224"/>
      <c r="F35" s="46">
        <f>F16-F30</f>
        <v>-93014.66000000003</v>
      </c>
      <c r="G35" s="46">
        <f>G16-G30</f>
        <v>0</v>
      </c>
      <c r="H35" s="225"/>
      <c r="I35" s="226"/>
      <c r="J35" s="226"/>
      <c r="K35" s="55"/>
    </row>
    <row r="36" spans="1:11" s="62" customFormat="1" ht="13.5" customHeight="1">
      <c r="A36" s="57"/>
      <c r="B36" s="57"/>
      <c r="C36" s="57"/>
      <c r="D36" s="57"/>
      <c r="E36" s="57"/>
      <c r="F36" s="58"/>
      <c r="G36" s="58"/>
      <c r="H36" s="60"/>
      <c r="I36" s="63"/>
      <c r="J36" s="63"/>
      <c r="K36" s="153"/>
    </row>
    <row r="37" spans="1:11" s="10" customFormat="1" ht="11.25">
      <c r="A37" s="21"/>
      <c r="B37" s="48"/>
      <c r="C37" s="21"/>
      <c r="D37" s="21"/>
      <c r="E37" s="21"/>
      <c r="F37" s="49"/>
      <c r="G37" s="36"/>
      <c r="H37" s="21"/>
      <c r="I37" s="21"/>
      <c r="J37" s="21"/>
      <c r="K37" s="153" t="s">
        <v>91</v>
      </c>
    </row>
    <row r="38" ht="12.75">
      <c r="K38" s="1"/>
    </row>
    <row r="39" ht="12.75">
      <c r="K39" s="1"/>
    </row>
    <row r="40" ht="12.75">
      <c r="K40" s="1"/>
    </row>
    <row r="41" ht="12.75">
      <c r="K41" s="1"/>
    </row>
    <row r="42" ht="12.75">
      <c r="K42" s="1"/>
    </row>
    <row r="43" ht="12.75">
      <c r="K43" s="1"/>
    </row>
    <row r="44" ht="12.75">
      <c r="K44" s="1"/>
    </row>
    <row r="45" ht="12.75">
      <c r="K45" s="1"/>
    </row>
    <row r="46" ht="12.75">
      <c r="K46" s="1"/>
    </row>
    <row r="47" ht="12.75">
      <c r="K47" s="1"/>
    </row>
    <row r="48" ht="12.75">
      <c r="K48" s="1"/>
    </row>
    <row r="49" ht="12.75">
      <c r="K49" s="1"/>
    </row>
    <row r="50" ht="12.75">
      <c r="K50" s="1"/>
    </row>
    <row r="51" ht="12.75">
      <c r="K51" s="1"/>
    </row>
    <row r="52" ht="12.75">
      <c r="K52" s="1"/>
    </row>
    <row r="53" ht="12.75">
      <c r="K53" s="1"/>
    </row>
    <row r="54" ht="12.75">
      <c r="K54" s="1"/>
    </row>
    <row r="55" ht="12.75">
      <c r="K55" s="1"/>
    </row>
    <row r="56" ht="12.75">
      <c r="K56" s="1"/>
    </row>
    <row r="57" ht="12.75">
      <c r="K57" s="1"/>
    </row>
    <row r="58" ht="12.75">
      <c r="K58" s="1"/>
    </row>
  </sheetData>
  <sheetProtection/>
  <mergeCells count="38">
    <mergeCell ref="K6:K7"/>
    <mergeCell ref="H13:J13"/>
    <mergeCell ref="I6:I7"/>
    <mergeCell ref="A3:K3"/>
    <mergeCell ref="A4:K4"/>
    <mergeCell ref="A9:K9"/>
    <mergeCell ref="B6:B7"/>
    <mergeCell ref="C6:C7"/>
    <mergeCell ref="J6:J7"/>
    <mergeCell ref="H12:J12"/>
    <mergeCell ref="A30:E30"/>
    <mergeCell ref="A15:E15"/>
    <mergeCell ref="G6:G7"/>
    <mergeCell ref="D6:D7"/>
    <mergeCell ref="A13:E13"/>
    <mergeCell ref="F6:F7"/>
    <mergeCell ref="A6:A7"/>
    <mergeCell ref="A11:E11"/>
    <mergeCell ref="A35:E35"/>
    <mergeCell ref="H35:J35"/>
    <mergeCell ref="A14:E14"/>
    <mergeCell ref="H14:J14"/>
    <mergeCell ref="H34:J34"/>
    <mergeCell ref="H15:J15"/>
    <mergeCell ref="B34:E34"/>
    <mergeCell ref="B31:E31"/>
    <mergeCell ref="H31:J31"/>
    <mergeCell ref="H16:J16"/>
    <mergeCell ref="B33:E33"/>
    <mergeCell ref="H33:J33"/>
    <mergeCell ref="H11:K11"/>
    <mergeCell ref="H6:H7"/>
    <mergeCell ref="A12:E12"/>
    <mergeCell ref="E6:E7"/>
    <mergeCell ref="B32:E32"/>
    <mergeCell ref="H30:J30"/>
    <mergeCell ref="A16:E16"/>
    <mergeCell ref="H32:J32"/>
  </mergeCells>
  <printOptions horizontalCentered="1"/>
  <pageMargins left="0" right="0" top="0" bottom="0" header="0" footer="0"/>
  <pageSetup horizontalDpi="600" verticalDpi="600" orientation="landscape" paperSize="9" scale="105" r:id="rId1"/>
  <headerFooter alignWithMargins="0">
    <oddFooter>&amp;CStrona &amp;P z &amp;N</oddFooter>
  </headerFooter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58"/>
  <sheetViews>
    <sheetView zoomScale="150" zoomScaleNormal="150" zoomScalePageLayoutView="0" workbookViewId="0" topLeftCell="A1">
      <selection activeCell="A1" sqref="A1:K2"/>
    </sheetView>
  </sheetViews>
  <sheetFormatPr defaultColWidth="9.140625" defaultRowHeight="12.75"/>
  <cols>
    <col min="1" max="1" width="3.7109375" style="0" customWidth="1"/>
    <col min="2" max="2" width="16.140625" style="0" customWidth="1"/>
    <col min="3" max="3" width="33.7109375" style="0" customWidth="1"/>
    <col min="4" max="4" width="9.7109375" style="0" customWidth="1"/>
    <col min="5" max="5" width="7.00390625" style="0" customWidth="1"/>
    <col min="6" max="6" width="10.7109375" style="5" customWidth="1"/>
    <col min="7" max="7" width="9.57421875" style="136" customWidth="1"/>
    <col min="8" max="8" width="12.57421875" style="0" customWidth="1"/>
    <col min="9" max="9" width="10.421875" style="0" customWidth="1"/>
    <col min="10" max="10" width="6.8515625" style="0" customWidth="1"/>
    <col min="11" max="11" width="12.57421875" style="0" customWidth="1"/>
    <col min="13" max="13" width="9.421875" style="0" bestFit="1" customWidth="1"/>
  </cols>
  <sheetData>
    <row r="1" spans="1:11" s="9" customFormat="1" ht="11.25">
      <c r="A1" s="10" t="s">
        <v>5</v>
      </c>
      <c r="B1" s="10"/>
      <c r="C1" s="10"/>
      <c r="D1" s="10"/>
      <c r="E1" s="10"/>
      <c r="F1" s="6"/>
      <c r="G1" s="6"/>
      <c r="H1" s="10"/>
      <c r="I1" s="10"/>
      <c r="J1" s="10" t="s">
        <v>182</v>
      </c>
      <c r="K1" s="10"/>
    </row>
    <row r="2" spans="1:11" s="9" customFormat="1" ht="11.25">
      <c r="A2" s="10"/>
      <c r="B2" s="10"/>
      <c r="C2" s="10"/>
      <c r="D2" s="10"/>
      <c r="E2" s="10"/>
      <c r="F2" s="6"/>
      <c r="G2" s="6"/>
      <c r="H2" s="95" t="s">
        <v>183</v>
      </c>
      <c r="I2" s="10"/>
      <c r="J2" s="10"/>
      <c r="K2" s="10"/>
    </row>
    <row r="3" spans="1:12" ht="12.75" customHeight="1">
      <c r="A3" s="199" t="s">
        <v>129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38"/>
    </row>
    <row r="4" spans="1:11" ht="12.75" customHeight="1">
      <c r="A4" s="199" t="s">
        <v>117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</row>
    <row r="5" spans="1:6" ht="15.75" thickBot="1">
      <c r="A5" s="7"/>
      <c r="B5" s="7"/>
      <c r="C5" s="7"/>
      <c r="D5" s="7"/>
      <c r="E5" s="7"/>
      <c r="F5" s="8"/>
    </row>
    <row r="6" spans="1:11" ht="12.75">
      <c r="A6" s="201" t="s">
        <v>9</v>
      </c>
      <c r="B6" s="203" t="s">
        <v>0</v>
      </c>
      <c r="C6" s="203" t="s">
        <v>1</v>
      </c>
      <c r="D6" s="203" t="s">
        <v>10</v>
      </c>
      <c r="E6" s="203" t="s">
        <v>11</v>
      </c>
      <c r="F6" s="203" t="s">
        <v>12</v>
      </c>
      <c r="G6" s="253" t="s">
        <v>13</v>
      </c>
      <c r="H6" s="203" t="s">
        <v>14</v>
      </c>
      <c r="I6" s="203" t="s">
        <v>15</v>
      </c>
      <c r="J6" s="203" t="s">
        <v>16</v>
      </c>
      <c r="K6" s="205" t="s">
        <v>2</v>
      </c>
    </row>
    <row r="7" spans="1:11" ht="13.5" thickBot="1">
      <c r="A7" s="202"/>
      <c r="B7" s="204"/>
      <c r="C7" s="204"/>
      <c r="D7" s="204"/>
      <c r="E7" s="204"/>
      <c r="F7" s="204"/>
      <c r="G7" s="254"/>
      <c r="H7" s="204"/>
      <c r="I7" s="204"/>
      <c r="J7" s="204"/>
      <c r="K7" s="206"/>
    </row>
    <row r="8" spans="1:11" ht="13.5" thickBot="1">
      <c r="A8" s="37"/>
      <c r="B8" s="37"/>
      <c r="C8" s="37"/>
      <c r="D8" s="37"/>
      <c r="E8" s="37"/>
      <c r="F8" s="37"/>
      <c r="G8" s="137"/>
      <c r="H8" s="37"/>
      <c r="I8" s="37"/>
      <c r="J8" s="37"/>
      <c r="K8" s="37"/>
    </row>
    <row r="9" spans="1:11" ht="21" customHeight="1" thickBot="1">
      <c r="A9" s="207" t="s">
        <v>47</v>
      </c>
      <c r="B9" s="208"/>
      <c r="C9" s="208"/>
      <c r="D9" s="208"/>
      <c r="E9" s="208"/>
      <c r="F9" s="208"/>
      <c r="G9" s="208"/>
      <c r="H9" s="208"/>
      <c r="I9" s="208"/>
      <c r="J9" s="208"/>
      <c r="K9" s="209"/>
    </row>
    <row r="10" spans="1:11" s="14" customFormat="1" ht="12.75" customHeight="1" thickBot="1">
      <c r="A10" s="15"/>
      <c r="B10" s="16"/>
      <c r="C10" s="16" t="s">
        <v>17</v>
      </c>
      <c r="D10" s="17">
        <v>8881.03</v>
      </c>
      <c r="E10" s="18" t="s">
        <v>6</v>
      </c>
      <c r="F10" s="19"/>
      <c r="G10" s="138"/>
      <c r="H10" s="11" t="s">
        <v>8</v>
      </c>
      <c r="I10" s="12">
        <v>1.3</v>
      </c>
      <c r="J10" s="13" t="s">
        <v>7</v>
      </c>
      <c r="K10" s="20"/>
    </row>
    <row r="11" spans="1:11" s="14" customFormat="1" ht="13.5" customHeight="1">
      <c r="A11" s="210" t="s">
        <v>130</v>
      </c>
      <c r="B11" s="211"/>
      <c r="C11" s="211"/>
      <c r="D11" s="211"/>
      <c r="E11" s="211"/>
      <c r="F11" s="44">
        <v>180000</v>
      </c>
      <c r="G11" s="44"/>
      <c r="H11" s="212" t="s">
        <v>175</v>
      </c>
      <c r="I11" s="228"/>
      <c r="J11" s="228"/>
      <c r="K11" s="255"/>
    </row>
    <row r="12" spans="1:11" s="14" customFormat="1" ht="13.5" customHeight="1">
      <c r="A12" s="215" t="s">
        <v>28</v>
      </c>
      <c r="B12" s="216"/>
      <c r="C12" s="216"/>
      <c r="D12" s="216"/>
      <c r="E12" s="216"/>
      <c r="F12" s="41">
        <f>D10*I10*12</f>
        <v>138544.06800000003</v>
      </c>
      <c r="G12" s="41"/>
      <c r="H12" s="217"/>
      <c r="I12" s="218"/>
      <c r="J12" s="218"/>
      <c r="K12" s="54"/>
    </row>
    <row r="13" spans="1:11" s="14" customFormat="1" ht="13.5" customHeight="1">
      <c r="A13" s="215" t="s">
        <v>36</v>
      </c>
      <c r="B13" s="216"/>
      <c r="C13" s="216"/>
      <c r="D13" s="216"/>
      <c r="E13" s="216"/>
      <c r="F13" s="41">
        <f>-(D10*12*0)</f>
        <v>0</v>
      </c>
      <c r="G13" s="41"/>
      <c r="H13" s="217"/>
      <c r="I13" s="218"/>
      <c r="J13" s="218"/>
      <c r="K13" s="54"/>
    </row>
    <row r="14" spans="1:11" s="40" customFormat="1" ht="12.75" customHeight="1">
      <c r="A14" s="219" t="s">
        <v>40</v>
      </c>
      <c r="B14" s="220"/>
      <c r="C14" s="220"/>
      <c r="D14" s="220"/>
      <c r="E14" s="220"/>
      <c r="F14" s="41">
        <v>0</v>
      </c>
      <c r="G14" s="41"/>
      <c r="H14" s="217"/>
      <c r="I14" s="218"/>
      <c r="J14" s="218"/>
      <c r="K14" s="54"/>
    </row>
    <row r="15" spans="1:11" s="14" customFormat="1" ht="13.5" customHeight="1">
      <c r="A15" s="215" t="s">
        <v>84</v>
      </c>
      <c r="B15" s="216"/>
      <c r="C15" s="216"/>
      <c r="D15" s="216"/>
      <c r="E15" s="216"/>
      <c r="F15" s="41">
        <v>0</v>
      </c>
      <c r="G15" s="41"/>
      <c r="H15" s="217"/>
      <c r="I15" s="218"/>
      <c r="J15" s="218"/>
      <c r="K15" s="54"/>
    </row>
    <row r="16" spans="1:11" s="39" customFormat="1" ht="12.75" customHeight="1" thickBot="1">
      <c r="A16" s="238" t="s">
        <v>125</v>
      </c>
      <c r="B16" s="239"/>
      <c r="C16" s="239"/>
      <c r="D16" s="239"/>
      <c r="E16" s="239"/>
      <c r="F16" s="45">
        <f>F11+F12+F13+F14+F15</f>
        <v>318544.068</v>
      </c>
      <c r="G16" s="45"/>
      <c r="H16" s="225"/>
      <c r="I16" s="226"/>
      <c r="J16" s="226"/>
      <c r="K16" s="55"/>
    </row>
    <row r="17" spans="1:11" s="86" customFormat="1" ht="13.5" customHeight="1" thickBot="1">
      <c r="A17" s="57"/>
      <c r="B17" s="57"/>
      <c r="C17" s="57"/>
      <c r="D17" s="57"/>
      <c r="E17" s="57"/>
      <c r="F17" s="58"/>
      <c r="G17" s="58"/>
      <c r="H17" s="60"/>
      <c r="I17" s="63"/>
      <c r="J17" s="63"/>
      <c r="K17" s="61"/>
    </row>
    <row r="18" spans="1:11" ht="12.75">
      <c r="A18" s="120">
        <v>1</v>
      </c>
      <c r="B18" s="97" t="s">
        <v>139</v>
      </c>
      <c r="C18" s="70" t="s">
        <v>141</v>
      </c>
      <c r="D18" s="89" t="s">
        <v>142</v>
      </c>
      <c r="E18" s="92"/>
      <c r="F18" s="98">
        <v>50000</v>
      </c>
      <c r="G18" s="98"/>
      <c r="H18" s="90">
        <v>2016</v>
      </c>
      <c r="I18" s="92"/>
      <c r="J18" s="89" t="s">
        <v>3</v>
      </c>
      <c r="K18" s="121"/>
    </row>
    <row r="19" spans="1:11" ht="12.75">
      <c r="A19" s="29">
        <v>2</v>
      </c>
      <c r="B19" s="22" t="s">
        <v>140</v>
      </c>
      <c r="C19" s="30" t="s">
        <v>141</v>
      </c>
      <c r="D19" s="2" t="s">
        <v>142</v>
      </c>
      <c r="E19" s="2"/>
      <c r="F19" s="3">
        <v>50000</v>
      </c>
      <c r="G19" s="31"/>
      <c r="H19" s="4">
        <v>2016</v>
      </c>
      <c r="I19" s="4"/>
      <c r="J19" s="25" t="s">
        <v>3</v>
      </c>
      <c r="K19" s="32"/>
    </row>
    <row r="20" spans="1:11" ht="12.75">
      <c r="A20" s="29">
        <v>3</v>
      </c>
      <c r="B20" s="30"/>
      <c r="C20" s="30" t="s">
        <v>20</v>
      </c>
      <c r="D20" s="166"/>
      <c r="E20" s="167"/>
      <c r="F20" s="64">
        <v>20000</v>
      </c>
      <c r="G20" s="164"/>
      <c r="H20" s="4">
        <v>2016</v>
      </c>
      <c r="I20" s="4"/>
      <c r="J20" s="34" t="s">
        <v>4</v>
      </c>
      <c r="K20" s="33"/>
    </row>
    <row r="21" spans="1:11" ht="12.75">
      <c r="A21" s="28">
        <v>4</v>
      </c>
      <c r="B21" s="50"/>
      <c r="C21" s="30"/>
      <c r="D21" s="166"/>
      <c r="E21" s="167"/>
      <c r="F21" s="64"/>
      <c r="G21" s="164"/>
      <c r="H21" s="4"/>
      <c r="I21" s="4"/>
      <c r="J21" s="34"/>
      <c r="K21" s="24"/>
    </row>
    <row r="22" spans="1:11" ht="12.75">
      <c r="A22" s="28">
        <v>5</v>
      </c>
      <c r="B22" s="50"/>
      <c r="C22" s="22"/>
      <c r="D22" s="4"/>
      <c r="E22" s="4"/>
      <c r="F22" s="31"/>
      <c r="G22" s="31"/>
      <c r="H22" s="4"/>
      <c r="I22" s="4"/>
      <c r="J22" s="34"/>
      <c r="K22" s="66"/>
    </row>
    <row r="23" spans="1:11" ht="12.75">
      <c r="A23" s="28">
        <v>6</v>
      </c>
      <c r="B23" s="189"/>
      <c r="C23" s="170"/>
      <c r="D23" s="95"/>
      <c r="E23" s="95"/>
      <c r="F23" s="181"/>
      <c r="G23" s="181"/>
      <c r="H23" s="2"/>
      <c r="I23" s="2"/>
      <c r="J23" s="25"/>
      <c r="K23" s="24"/>
    </row>
    <row r="24" spans="1:11" ht="12.75">
      <c r="A24" s="82">
        <v>7</v>
      </c>
      <c r="B24" s="189"/>
      <c r="C24" s="182"/>
      <c r="D24" s="184"/>
      <c r="E24" s="185"/>
      <c r="F24" s="186"/>
      <c r="G24" s="187"/>
      <c r="H24" s="84"/>
      <c r="I24" s="84"/>
      <c r="J24" s="25"/>
      <c r="K24" s="85"/>
    </row>
    <row r="25" spans="1:11" ht="12.75">
      <c r="A25" s="28">
        <v>8</v>
      </c>
      <c r="B25" s="165"/>
      <c r="C25" s="188"/>
      <c r="D25" s="166"/>
      <c r="E25" s="167"/>
      <c r="F25" s="168"/>
      <c r="G25" s="164"/>
      <c r="H25" s="4"/>
      <c r="I25" s="4"/>
      <c r="J25" s="25"/>
      <c r="K25" s="24"/>
    </row>
    <row r="26" spans="1:11" ht="12.75">
      <c r="A26" s="28">
        <v>9</v>
      </c>
      <c r="B26" s="165"/>
      <c r="C26" s="188"/>
      <c r="D26" s="166"/>
      <c r="E26" s="167"/>
      <c r="F26" s="168"/>
      <c r="G26" s="164"/>
      <c r="H26" s="4"/>
      <c r="I26" s="4"/>
      <c r="J26" s="34"/>
      <c r="K26" s="24"/>
    </row>
    <row r="27" spans="1:11" ht="12.75">
      <c r="A27" s="28">
        <v>10</v>
      </c>
      <c r="B27" s="189"/>
      <c r="C27" s="163"/>
      <c r="D27" s="171"/>
      <c r="E27" s="95"/>
      <c r="F27" s="172"/>
      <c r="G27" s="181"/>
      <c r="H27" s="2"/>
      <c r="I27" s="2"/>
      <c r="J27" s="25"/>
      <c r="K27" s="24"/>
    </row>
    <row r="28" spans="1:11" ht="13.5" thickBot="1">
      <c r="A28" s="104">
        <v>11</v>
      </c>
      <c r="B28" s="105"/>
      <c r="C28" s="106"/>
      <c r="D28" s="107"/>
      <c r="E28" s="108"/>
      <c r="F28" s="109"/>
      <c r="G28" s="110"/>
      <c r="H28" s="108"/>
      <c r="I28" s="108"/>
      <c r="J28" s="107"/>
      <c r="K28" s="111"/>
    </row>
    <row r="29" spans="1:11" ht="13.5" thickBot="1">
      <c r="A29" s="79"/>
      <c r="B29" s="80"/>
      <c r="C29" s="43"/>
      <c r="D29" s="81"/>
      <c r="E29" s="21"/>
      <c r="F29" s="77"/>
      <c r="G29" s="36"/>
      <c r="H29" s="21"/>
      <c r="I29" s="21"/>
      <c r="J29" s="81"/>
      <c r="K29" s="47"/>
    </row>
    <row r="30" spans="1:11" s="14" customFormat="1" ht="13.5" customHeight="1">
      <c r="A30" s="210" t="s">
        <v>38</v>
      </c>
      <c r="B30" s="211"/>
      <c r="C30" s="211"/>
      <c r="D30" s="211"/>
      <c r="E30" s="211"/>
      <c r="F30" s="44">
        <f>SUM(F18:F28)</f>
        <v>120000</v>
      </c>
      <c r="G30" s="44">
        <f>SUM(G18:G28)</f>
        <v>0</v>
      </c>
      <c r="H30" s="227"/>
      <c r="I30" s="228"/>
      <c r="J30" s="228"/>
      <c r="K30" s="94"/>
    </row>
    <row r="31" spans="1:11" s="14" customFormat="1" ht="13.5" customHeight="1">
      <c r="A31" s="112"/>
      <c r="B31" s="229" t="s">
        <v>21</v>
      </c>
      <c r="C31" s="230"/>
      <c r="D31" s="231"/>
      <c r="E31" s="232"/>
      <c r="F31" s="113"/>
      <c r="G31" s="113"/>
      <c r="H31" s="233"/>
      <c r="I31" s="234"/>
      <c r="J31" s="234"/>
      <c r="K31" s="53"/>
    </row>
    <row r="32" spans="1:11" s="14" customFormat="1" ht="13.5" customHeight="1">
      <c r="A32" s="112"/>
      <c r="B32" s="229"/>
      <c r="C32" s="235"/>
      <c r="D32" s="231"/>
      <c r="E32" s="232"/>
      <c r="F32" s="114"/>
      <c r="G32" s="114"/>
      <c r="H32" s="217"/>
      <c r="I32" s="230"/>
      <c r="J32" s="230"/>
      <c r="K32" s="54"/>
    </row>
    <row r="33" spans="1:11" s="14" customFormat="1" ht="13.5" customHeight="1">
      <c r="A33" s="115"/>
      <c r="B33" s="229" t="s">
        <v>4</v>
      </c>
      <c r="C33" s="244"/>
      <c r="D33" s="231"/>
      <c r="E33" s="232"/>
      <c r="F33" s="42">
        <f>F20</f>
        <v>20000</v>
      </c>
      <c r="G33" s="42">
        <v>0</v>
      </c>
      <c r="H33" s="245"/>
      <c r="I33" s="246"/>
      <c r="J33" s="246"/>
      <c r="K33" s="56"/>
    </row>
    <row r="34" spans="1:11" s="14" customFormat="1" ht="13.5" customHeight="1">
      <c r="A34" s="115"/>
      <c r="B34" s="242" t="s">
        <v>3</v>
      </c>
      <c r="C34" s="242"/>
      <c r="D34" s="243"/>
      <c r="E34" s="243"/>
      <c r="F34" s="42">
        <f>F30-F32-F33</f>
        <v>100000</v>
      </c>
      <c r="G34" s="42">
        <f>G30-G32-G33</f>
        <v>0</v>
      </c>
      <c r="H34" s="240"/>
      <c r="I34" s="241"/>
      <c r="J34" s="241"/>
      <c r="K34" s="35"/>
    </row>
    <row r="35" spans="1:11" s="14" customFormat="1" ht="13.5" customHeight="1" thickBot="1">
      <c r="A35" s="223" t="s">
        <v>131</v>
      </c>
      <c r="B35" s="224"/>
      <c r="C35" s="224"/>
      <c r="D35" s="224"/>
      <c r="E35" s="224"/>
      <c r="F35" s="46">
        <f>F16-F30</f>
        <v>198544.06800000003</v>
      </c>
      <c r="G35" s="46">
        <f>G16-G30</f>
        <v>0</v>
      </c>
      <c r="H35" s="225"/>
      <c r="I35" s="226"/>
      <c r="J35" s="226"/>
      <c r="K35" s="55"/>
    </row>
    <row r="36" spans="1:11" s="62" customFormat="1" ht="13.5" customHeight="1">
      <c r="A36" s="57"/>
      <c r="B36" s="57"/>
      <c r="C36" s="57"/>
      <c r="D36" s="57"/>
      <c r="E36" s="57"/>
      <c r="F36" s="58"/>
      <c r="G36" s="58"/>
      <c r="H36" s="60"/>
      <c r="I36" s="63"/>
      <c r="J36" s="63"/>
      <c r="K36" s="153"/>
    </row>
    <row r="37" spans="1:11" s="10" customFormat="1" ht="11.25">
      <c r="A37" s="21"/>
      <c r="B37" s="48"/>
      <c r="C37" s="21"/>
      <c r="D37" s="21"/>
      <c r="E37" s="21"/>
      <c r="F37" s="49"/>
      <c r="G37" s="36"/>
      <c r="H37" s="21"/>
      <c r="I37" s="21"/>
      <c r="J37" s="21"/>
      <c r="K37" s="153" t="s">
        <v>92</v>
      </c>
    </row>
    <row r="38" ht="12.75">
      <c r="K38" s="1"/>
    </row>
    <row r="39" ht="12.75">
      <c r="K39" s="1"/>
    </row>
    <row r="40" ht="12.75">
      <c r="K40" s="1"/>
    </row>
    <row r="41" ht="12.75">
      <c r="K41" s="1"/>
    </row>
    <row r="42" ht="12.75">
      <c r="K42" s="1"/>
    </row>
    <row r="43" ht="12.75">
      <c r="K43" s="1"/>
    </row>
    <row r="44" ht="12.75">
      <c r="K44" s="1"/>
    </row>
    <row r="45" ht="12.75">
      <c r="K45" s="1"/>
    </row>
    <row r="46" ht="12.75">
      <c r="K46" s="1"/>
    </row>
    <row r="47" ht="12.75">
      <c r="K47" s="1"/>
    </row>
    <row r="48" ht="12.75">
      <c r="K48" s="1"/>
    </row>
    <row r="49" ht="12.75">
      <c r="K49" s="1"/>
    </row>
    <row r="50" ht="12.75">
      <c r="K50" s="1"/>
    </row>
    <row r="51" ht="12.75">
      <c r="K51" s="1"/>
    </row>
    <row r="52" ht="12.75">
      <c r="K52" s="1"/>
    </row>
    <row r="53" ht="12.75">
      <c r="K53" s="1"/>
    </row>
    <row r="54" ht="12.75">
      <c r="K54" s="1"/>
    </row>
    <row r="55" ht="12.75">
      <c r="K55" s="1"/>
    </row>
    <row r="56" ht="12.75">
      <c r="K56" s="1"/>
    </row>
    <row r="57" ht="12.75">
      <c r="K57" s="1"/>
    </row>
    <row r="58" ht="12.75">
      <c r="K58" s="1"/>
    </row>
  </sheetData>
  <sheetProtection/>
  <mergeCells count="38">
    <mergeCell ref="K6:K7"/>
    <mergeCell ref="A9:K9"/>
    <mergeCell ref="A14:E14"/>
    <mergeCell ref="H14:J14"/>
    <mergeCell ref="G6:G7"/>
    <mergeCell ref="J6:J7"/>
    <mergeCell ref="A11:E11"/>
    <mergeCell ref="A12:E12"/>
    <mergeCell ref="H12:J12"/>
    <mergeCell ref="H6:H7"/>
    <mergeCell ref="A13:E13"/>
    <mergeCell ref="A30:E30"/>
    <mergeCell ref="A15:E15"/>
    <mergeCell ref="H15:J15"/>
    <mergeCell ref="A16:E16"/>
    <mergeCell ref="H16:J16"/>
    <mergeCell ref="H30:J30"/>
    <mergeCell ref="H13:J13"/>
    <mergeCell ref="H32:J32"/>
    <mergeCell ref="A3:K3"/>
    <mergeCell ref="A4:K4"/>
    <mergeCell ref="A6:A7"/>
    <mergeCell ref="B6:B7"/>
    <mergeCell ref="C6:C7"/>
    <mergeCell ref="D6:D7"/>
    <mergeCell ref="E6:E7"/>
    <mergeCell ref="F6:F7"/>
    <mergeCell ref="I6:I7"/>
    <mergeCell ref="H11:K11"/>
    <mergeCell ref="B31:E31"/>
    <mergeCell ref="H31:J31"/>
    <mergeCell ref="H34:J34"/>
    <mergeCell ref="A35:E35"/>
    <mergeCell ref="H35:J35"/>
    <mergeCell ref="B33:E33"/>
    <mergeCell ref="H33:J33"/>
    <mergeCell ref="B34:E34"/>
    <mergeCell ref="B32:E32"/>
  </mergeCells>
  <printOptions horizontalCentered="1"/>
  <pageMargins left="0" right="0" top="0" bottom="0" header="0" footer="0"/>
  <pageSetup horizontalDpi="600" verticalDpi="600" orientation="landscape" paperSize="9" scale="105" r:id="rId1"/>
  <headerFooter alignWithMargins="0">
    <oddFooter>&amp;CStrona &amp;P z &amp;N</oddFooter>
  </headerFooter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58"/>
  <sheetViews>
    <sheetView zoomScale="150" zoomScaleNormal="150" zoomScalePageLayoutView="0" workbookViewId="0" topLeftCell="A1">
      <selection activeCell="A1" sqref="A1:K2"/>
    </sheetView>
  </sheetViews>
  <sheetFormatPr defaultColWidth="9.140625" defaultRowHeight="12.75"/>
  <cols>
    <col min="1" max="1" width="3.7109375" style="0" customWidth="1"/>
    <col min="2" max="2" width="16.140625" style="0" customWidth="1"/>
    <col min="3" max="3" width="33.7109375" style="0" customWidth="1"/>
    <col min="4" max="4" width="9.7109375" style="0" customWidth="1"/>
    <col min="5" max="5" width="7.00390625" style="0" customWidth="1"/>
    <col min="6" max="6" width="10.7109375" style="5" customWidth="1"/>
    <col min="7" max="7" width="9.57421875" style="136" customWidth="1"/>
    <col min="8" max="8" width="12.57421875" style="0" customWidth="1"/>
    <col min="9" max="9" width="10.421875" style="0" customWidth="1"/>
    <col min="10" max="10" width="6.8515625" style="0" customWidth="1"/>
    <col min="11" max="11" width="12.57421875" style="0" customWidth="1"/>
    <col min="13" max="13" width="9.421875" style="0" bestFit="1" customWidth="1"/>
  </cols>
  <sheetData>
    <row r="1" spans="1:11" s="9" customFormat="1" ht="11.25">
      <c r="A1" s="10" t="s">
        <v>5</v>
      </c>
      <c r="B1" s="10"/>
      <c r="C1" s="10"/>
      <c r="D1" s="10"/>
      <c r="E1" s="10"/>
      <c r="F1" s="6"/>
      <c r="G1" s="6"/>
      <c r="H1" s="10"/>
      <c r="I1" s="10"/>
      <c r="J1" s="10" t="s">
        <v>182</v>
      </c>
      <c r="K1" s="10"/>
    </row>
    <row r="2" spans="1:11" s="9" customFormat="1" ht="11.25">
      <c r="A2" s="10"/>
      <c r="B2" s="10"/>
      <c r="C2" s="10"/>
      <c r="D2" s="10"/>
      <c r="E2" s="10"/>
      <c r="F2" s="6"/>
      <c r="G2" s="6"/>
      <c r="H2" s="95" t="s">
        <v>183</v>
      </c>
      <c r="I2" s="10"/>
      <c r="J2" s="10"/>
      <c r="K2" s="10"/>
    </row>
    <row r="3" spans="1:12" ht="12.75" customHeight="1">
      <c r="A3" s="199" t="s">
        <v>129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38"/>
    </row>
    <row r="4" spans="1:11" ht="12.75" customHeight="1">
      <c r="A4" s="199" t="s">
        <v>117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</row>
    <row r="5" spans="1:6" ht="15.75" thickBot="1">
      <c r="A5" s="7"/>
      <c r="B5" s="7"/>
      <c r="C5" s="7"/>
      <c r="D5" s="7"/>
      <c r="E5" s="7"/>
      <c r="F5" s="8"/>
    </row>
    <row r="6" spans="1:11" ht="12.75">
      <c r="A6" s="201" t="s">
        <v>9</v>
      </c>
      <c r="B6" s="203" t="s">
        <v>0</v>
      </c>
      <c r="C6" s="203" t="s">
        <v>1</v>
      </c>
      <c r="D6" s="203" t="s">
        <v>10</v>
      </c>
      <c r="E6" s="203" t="s">
        <v>11</v>
      </c>
      <c r="F6" s="203" t="s">
        <v>12</v>
      </c>
      <c r="G6" s="253" t="s">
        <v>13</v>
      </c>
      <c r="H6" s="203" t="s">
        <v>14</v>
      </c>
      <c r="I6" s="203" t="s">
        <v>15</v>
      </c>
      <c r="J6" s="203" t="s">
        <v>16</v>
      </c>
      <c r="K6" s="205" t="s">
        <v>2</v>
      </c>
    </row>
    <row r="7" spans="1:11" ht="13.5" thickBot="1">
      <c r="A7" s="202"/>
      <c r="B7" s="204"/>
      <c r="C7" s="204"/>
      <c r="D7" s="204"/>
      <c r="E7" s="204"/>
      <c r="F7" s="204"/>
      <c r="G7" s="254"/>
      <c r="H7" s="204"/>
      <c r="I7" s="204"/>
      <c r="J7" s="204"/>
      <c r="K7" s="206"/>
    </row>
    <row r="8" spans="1:11" ht="13.5" thickBot="1">
      <c r="A8" s="37"/>
      <c r="B8" s="37"/>
      <c r="C8" s="37"/>
      <c r="D8" s="37"/>
      <c r="E8" s="37"/>
      <c r="F8" s="37"/>
      <c r="G8" s="137"/>
      <c r="H8" s="37"/>
      <c r="I8" s="37"/>
      <c r="J8" s="37"/>
      <c r="K8" s="37"/>
    </row>
    <row r="9" spans="1:11" ht="21" customHeight="1" thickBot="1">
      <c r="A9" s="207" t="s">
        <v>48</v>
      </c>
      <c r="B9" s="208"/>
      <c r="C9" s="208"/>
      <c r="D9" s="208"/>
      <c r="E9" s="208"/>
      <c r="F9" s="208"/>
      <c r="G9" s="208"/>
      <c r="H9" s="208"/>
      <c r="I9" s="208"/>
      <c r="J9" s="208"/>
      <c r="K9" s="209"/>
    </row>
    <row r="10" spans="1:11" s="14" customFormat="1" ht="12.75" customHeight="1" thickBot="1">
      <c r="A10" s="15"/>
      <c r="B10" s="16"/>
      <c r="C10" s="16" t="s">
        <v>17</v>
      </c>
      <c r="D10" s="17">
        <v>5359.66</v>
      </c>
      <c r="E10" s="18" t="s">
        <v>6</v>
      </c>
      <c r="F10" s="19"/>
      <c r="G10" s="138"/>
      <c r="H10" s="11" t="s">
        <v>8</v>
      </c>
      <c r="I10" s="12">
        <v>1.6</v>
      </c>
      <c r="J10" s="13" t="s">
        <v>7</v>
      </c>
      <c r="K10" s="20"/>
    </row>
    <row r="11" spans="1:11" s="14" customFormat="1" ht="13.5" customHeight="1">
      <c r="A11" s="210" t="s">
        <v>130</v>
      </c>
      <c r="B11" s="211"/>
      <c r="C11" s="211"/>
      <c r="D11" s="211"/>
      <c r="E11" s="211"/>
      <c r="F11" s="44">
        <v>200000</v>
      </c>
      <c r="G11" s="44"/>
      <c r="H11" s="212" t="s">
        <v>174</v>
      </c>
      <c r="I11" s="228"/>
      <c r="J11" s="228"/>
      <c r="K11" s="255"/>
    </row>
    <row r="12" spans="1:11" s="14" customFormat="1" ht="13.5" customHeight="1">
      <c r="A12" s="215" t="s">
        <v>28</v>
      </c>
      <c r="B12" s="216"/>
      <c r="C12" s="216"/>
      <c r="D12" s="216"/>
      <c r="E12" s="216"/>
      <c r="F12" s="41">
        <f>D10*I10*12</f>
        <v>102905.47200000001</v>
      </c>
      <c r="G12" s="41"/>
      <c r="H12" s="217"/>
      <c r="I12" s="218"/>
      <c r="J12" s="218"/>
      <c r="K12" s="54"/>
    </row>
    <row r="13" spans="1:11" s="14" customFormat="1" ht="13.5" customHeight="1">
      <c r="A13" s="215" t="s">
        <v>36</v>
      </c>
      <c r="B13" s="216"/>
      <c r="C13" s="216"/>
      <c r="D13" s="216"/>
      <c r="E13" s="216"/>
      <c r="F13" s="41">
        <f>-(D10*12*0)</f>
        <v>0</v>
      </c>
      <c r="G13" s="41"/>
      <c r="H13" s="217"/>
      <c r="I13" s="218"/>
      <c r="J13" s="218"/>
      <c r="K13" s="54"/>
    </row>
    <row r="14" spans="1:11" s="40" customFormat="1" ht="12.75" customHeight="1">
      <c r="A14" s="219" t="s">
        <v>40</v>
      </c>
      <c r="B14" s="220"/>
      <c r="C14" s="220"/>
      <c r="D14" s="220"/>
      <c r="E14" s="220"/>
      <c r="F14" s="41">
        <v>0</v>
      </c>
      <c r="G14" s="41"/>
      <c r="H14" s="217"/>
      <c r="I14" s="218"/>
      <c r="J14" s="218"/>
      <c r="K14" s="54"/>
    </row>
    <row r="15" spans="1:11" s="14" customFormat="1" ht="13.5" customHeight="1">
      <c r="A15" s="215" t="s">
        <v>84</v>
      </c>
      <c r="B15" s="216"/>
      <c r="C15" s="216"/>
      <c r="D15" s="216"/>
      <c r="E15" s="216"/>
      <c r="F15" s="41">
        <v>0</v>
      </c>
      <c r="G15" s="41"/>
      <c r="H15" s="217"/>
      <c r="I15" s="218"/>
      <c r="J15" s="218"/>
      <c r="K15" s="54"/>
    </row>
    <row r="16" spans="1:11" s="39" customFormat="1" ht="12.75" customHeight="1" thickBot="1">
      <c r="A16" s="238" t="s">
        <v>125</v>
      </c>
      <c r="B16" s="239"/>
      <c r="C16" s="239"/>
      <c r="D16" s="239"/>
      <c r="E16" s="239"/>
      <c r="F16" s="45">
        <f>F11+F12+F13+F14+F15</f>
        <v>302905.472</v>
      </c>
      <c r="G16" s="45"/>
      <c r="H16" s="225"/>
      <c r="I16" s="226"/>
      <c r="J16" s="226"/>
      <c r="K16" s="55"/>
    </row>
    <row r="17" spans="1:11" s="86" customFormat="1" ht="13.5" customHeight="1" thickBot="1">
      <c r="A17" s="57"/>
      <c r="B17" s="57"/>
      <c r="C17" s="57"/>
      <c r="D17" s="57"/>
      <c r="E17" s="57"/>
      <c r="F17" s="58"/>
      <c r="G17" s="58"/>
      <c r="H17" s="60"/>
      <c r="I17" s="63"/>
      <c r="J17" s="63"/>
      <c r="K17" s="61"/>
    </row>
    <row r="18" spans="1:11" ht="12.75">
      <c r="A18" s="96">
        <v>1</v>
      </c>
      <c r="B18" s="88" t="s">
        <v>18</v>
      </c>
      <c r="C18" s="97" t="s">
        <v>136</v>
      </c>
      <c r="D18" s="92" t="s">
        <v>160</v>
      </c>
      <c r="E18" s="92"/>
      <c r="F18" s="98">
        <f>652*75</f>
        <v>48900</v>
      </c>
      <c r="G18" s="98"/>
      <c r="H18" s="90">
        <v>2016</v>
      </c>
      <c r="I18" s="92"/>
      <c r="J18" s="90" t="s">
        <v>3</v>
      </c>
      <c r="K18" s="93"/>
    </row>
    <row r="19" spans="1:11" ht="12.75">
      <c r="A19" s="29">
        <v>2</v>
      </c>
      <c r="B19" s="22" t="s">
        <v>18</v>
      </c>
      <c r="C19" s="22" t="s">
        <v>146</v>
      </c>
      <c r="D19" s="2"/>
      <c r="E19" s="2"/>
      <c r="F19" s="3">
        <v>300000</v>
      </c>
      <c r="G19" s="31"/>
      <c r="H19" s="4">
        <v>2016</v>
      </c>
      <c r="I19" s="4"/>
      <c r="J19" s="4" t="s">
        <v>3</v>
      </c>
      <c r="K19" s="190"/>
    </row>
    <row r="20" spans="1:11" ht="12.75">
      <c r="A20" s="29">
        <v>3</v>
      </c>
      <c r="B20" s="30"/>
      <c r="C20" s="30" t="s">
        <v>20</v>
      </c>
      <c r="D20" s="2"/>
      <c r="E20" s="2"/>
      <c r="F20" s="3">
        <v>10000</v>
      </c>
      <c r="G20" s="31"/>
      <c r="H20" s="4">
        <v>2016</v>
      </c>
      <c r="I20" s="4"/>
      <c r="J20" s="4" t="s">
        <v>4</v>
      </c>
      <c r="K20" s="32"/>
    </row>
    <row r="21" spans="1:11" ht="12.75">
      <c r="A21" s="28">
        <v>4</v>
      </c>
      <c r="B21" s="170"/>
      <c r="C21" s="30"/>
      <c r="D21" s="2"/>
      <c r="E21" s="2"/>
      <c r="F21" s="3"/>
      <c r="G21" s="31"/>
      <c r="H21" s="4"/>
      <c r="I21" s="4"/>
      <c r="J21" s="4"/>
      <c r="K21" s="24"/>
    </row>
    <row r="22" spans="1:11" ht="12.75">
      <c r="A22" s="28">
        <v>5</v>
      </c>
      <c r="B22" s="165"/>
      <c r="C22" s="188"/>
      <c r="D22" s="166"/>
      <c r="E22" s="167"/>
      <c r="F22" s="168"/>
      <c r="G22" s="164"/>
      <c r="H22" s="4"/>
      <c r="I22" s="4"/>
      <c r="J22" s="34"/>
      <c r="K22" s="66"/>
    </row>
    <row r="23" spans="1:11" ht="12.75">
      <c r="A23" s="28">
        <v>6</v>
      </c>
      <c r="B23" s="189"/>
      <c r="C23" s="170"/>
      <c r="D23" s="171"/>
      <c r="E23" s="95"/>
      <c r="F23" s="172"/>
      <c r="G23" s="181"/>
      <c r="H23" s="2"/>
      <c r="I23" s="2"/>
      <c r="J23" s="25"/>
      <c r="K23" s="24"/>
    </row>
    <row r="24" spans="1:11" ht="12.75">
      <c r="A24" s="82">
        <v>7</v>
      </c>
      <c r="B24" s="182"/>
      <c r="C24" s="183"/>
      <c r="D24" s="184"/>
      <c r="E24" s="185"/>
      <c r="F24" s="186"/>
      <c r="G24" s="187"/>
      <c r="H24" s="84"/>
      <c r="I24" s="84"/>
      <c r="J24" s="83"/>
      <c r="K24" s="85"/>
    </row>
    <row r="25" spans="1:11" ht="12.75">
      <c r="A25" s="28">
        <v>8</v>
      </c>
      <c r="B25" s="165"/>
      <c r="C25" s="188"/>
      <c r="D25" s="166"/>
      <c r="E25" s="167"/>
      <c r="F25" s="168"/>
      <c r="G25" s="164"/>
      <c r="H25" s="4"/>
      <c r="I25" s="4"/>
      <c r="J25" s="25"/>
      <c r="K25" s="24"/>
    </row>
    <row r="26" spans="1:11" ht="12.75">
      <c r="A26" s="28">
        <v>9</v>
      </c>
      <c r="B26" s="165"/>
      <c r="C26" s="188"/>
      <c r="D26" s="166"/>
      <c r="E26" s="167"/>
      <c r="F26" s="168"/>
      <c r="G26" s="164"/>
      <c r="H26" s="4"/>
      <c r="I26" s="4"/>
      <c r="J26" s="34"/>
      <c r="K26" s="24"/>
    </row>
    <row r="27" spans="1:11" ht="12.75">
      <c r="A27" s="28">
        <v>10</v>
      </c>
      <c r="B27" s="27"/>
      <c r="C27" s="51"/>
      <c r="D27" s="25"/>
      <c r="E27" s="2"/>
      <c r="F27" s="65"/>
      <c r="G27" s="3"/>
      <c r="H27" s="2"/>
      <c r="I27" s="2"/>
      <c r="J27" s="25"/>
      <c r="K27" s="24"/>
    </row>
    <row r="28" spans="1:11" ht="13.5" thickBot="1">
      <c r="A28" s="104">
        <v>11</v>
      </c>
      <c r="B28" s="105"/>
      <c r="C28" s="106"/>
      <c r="D28" s="107"/>
      <c r="E28" s="108"/>
      <c r="F28" s="109"/>
      <c r="G28" s="110"/>
      <c r="H28" s="108"/>
      <c r="I28" s="108"/>
      <c r="J28" s="107"/>
      <c r="K28" s="111"/>
    </row>
    <row r="29" spans="1:11" ht="13.5" thickBot="1">
      <c r="A29" s="79"/>
      <c r="B29" s="80"/>
      <c r="C29" s="43"/>
      <c r="D29" s="81"/>
      <c r="E29" s="21"/>
      <c r="F29" s="77"/>
      <c r="G29" s="36"/>
      <c r="H29" s="21"/>
      <c r="I29" s="21"/>
      <c r="J29" s="81"/>
      <c r="K29" s="47"/>
    </row>
    <row r="30" spans="1:11" s="14" customFormat="1" ht="13.5" customHeight="1">
      <c r="A30" s="210" t="s">
        <v>38</v>
      </c>
      <c r="B30" s="211"/>
      <c r="C30" s="211"/>
      <c r="D30" s="211"/>
      <c r="E30" s="211"/>
      <c r="F30" s="44">
        <f>SUM(F18:F28)</f>
        <v>358900</v>
      </c>
      <c r="G30" s="44">
        <f>SUM(G18:G28)</f>
        <v>0</v>
      </c>
      <c r="H30" s="227"/>
      <c r="I30" s="228"/>
      <c r="J30" s="228"/>
      <c r="K30" s="94"/>
    </row>
    <row r="31" spans="1:11" s="14" customFormat="1" ht="13.5" customHeight="1">
      <c r="A31" s="112"/>
      <c r="B31" s="229" t="s">
        <v>21</v>
      </c>
      <c r="C31" s="230"/>
      <c r="D31" s="231"/>
      <c r="E31" s="232"/>
      <c r="F31" s="113"/>
      <c r="G31" s="113"/>
      <c r="H31" s="233"/>
      <c r="I31" s="234"/>
      <c r="J31" s="234"/>
      <c r="K31" s="53"/>
    </row>
    <row r="32" spans="1:11" s="14" customFormat="1" ht="13.5" customHeight="1">
      <c r="A32" s="112"/>
      <c r="B32" s="229"/>
      <c r="C32" s="235"/>
      <c r="D32" s="231"/>
      <c r="E32" s="232"/>
      <c r="F32" s="114"/>
      <c r="G32" s="114"/>
      <c r="H32" s="217"/>
      <c r="I32" s="230"/>
      <c r="J32" s="230"/>
      <c r="K32" s="54"/>
    </row>
    <row r="33" spans="1:11" s="14" customFormat="1" ht="13.5" customHeight="1">
      <c r="A33" s="115"/>
      <c r="B33" s="229" t="s">
        <v>4</v>
      </c>
      <c r="C33" s="244"/>
      <c r="D33" s="231"/>
      <c r="E33" s="232"/>
      <c r="F33" s="42">
        <f>F20</f>
        <v>10000</v>
      </c>
      <c r="G33" s="42">
        <f>G19</f>
        <v>0</v>
      </c>
      <c r="H33" s="245"/>
      <c r="I33" s="246"/>
      <c r="J33" s="246"/>
      <c r="K33" s="56"/>
    </row>
    <row r="34" spans="1:11" s="14" customFormat="1" ht="13.5" customHeight="1">
      <c r="A34" s="115"/>
      <c r="B34" s="242" t="s">
        <v>3</v>
      </c>
      <c r="C34" s="242"/>
      <c r="D34" s="243"/>
      <c r="E34" s="243"/>
      <c r="F34" s="42">
        <f>F30-F32-F33</f>
        <v>348900</v>
      </c>
      <c r="G34" s="42">
        <f>G30-G32-G33</f>
        <v>0</v>
      </c>
      <c r="H34" s="240"/>
      <c r="I34" s="241"/>
      <c r="J34" s="241"/>
      <c r="K34" s="35"/>
    </row>
    <row r="35" spans="1:11" s="14" customFormat="1" ht="13.5" customHeight="1" thickBot="1">
      <c r="A35" s="223" t="s">
        <v>131</v>
      </c>
      <c r="B35" s="224"/>
      <c r="C35" s="224"/>
      <c r="D35" s="224"/>
      <c r="E35" s="224"/>
      <c r="F35" s="46">
        <f>F16-F30</f>
        <v>-55994.52799999999</v>
      </c>
      <c r="G35" s="46">
        <f>G16-G30</f>
        <v>0</v>
      </c>
      <c r="H35" s="225"/>
      <c r="I35" s="226"/>
      <c r="J35" s="226"/>
      <c r="K35" s="55"/>
    </row>
    <row r="36" spans="1:11" s="62" customFormat="1" ht="13.5" customHeight="1">
      <c r="A36" s="57"/>
      <c r="B36" s="57"/>
      <c r="C36" s="57"/>
      <c r="D36" s="57"/>
      <c r="E36" s="57"/>
      <c r="F36" s="58"/>
      <c r="G36" s="58"/>
      <c r="H36" s="60"/>
      <c r="I36" s="63"/>
      <c r="J36" s="63"/>
      <c r="K36" s="153"/>
    </row>
    <row r="37" spans="1:11" s="10" customFormat="1" ht="11.25">
      <c r="A37" s="21"/>
      <c r="B37" s="48"/>
      <c r="C37" s="21"/>
      <c r="D37" s="21"/>
      <c r="E37" s="21"/>
      <c r="F37" s="49"/>
      <c r="G37" s="36"/>
      <c r="H37" s="21"/>
      <c r="I37" s="21"/>
      <c r="J37" s="21"/>
      <c r="K37" s="153" t="s">
        <v>93</v>
      </c>
    </row>
    <row r="38" ht="12.75">
      <c r="K38" s="1"/>
    </row>
    <row r="39" ht="12.75">
      <c r="K39" s="1"/>
    </row>
    <row r="40" ht="12.75">
      <c r="K40" s="1"/>
    </row>
    <row r="41" ht="12.75">
      <c r="K41" s="1"/>
    </row>
    <row r="42" ht="12.75">
      <c r="K42" s="1"/>
    </row>
    <row r="43" ht="12.75">
      <c r="K43" s="1"/>
    </row>
    <row r="44" ht="12.75">
      <c r="K44" s="1"/>
    </row>
    <row r="45" ht="12.75">
      <c r="K45" s="1"/>
    </row>
    <row r="46" ht="12.75">
      <c r="K46" s="1"/>
    </row>
    <row r="47" ht="12.75">
      <c r="K47" s="1"/>
    </row>
    <row r="48" ht="12.75">
      <c r="K48" s="1"/>
    </row>
    <row r="49" ht="12.75">
      <c r="K49" s="1"/>
    </row>
    <row r="50" ht="12.75">
      <c r="K50" s="1"/>
    </row>
    <row r="51" ht="12.75">
      <c r="K51" s="1"/>
    </row>
    <row r="52" ht="12.75">
      <c r="K52" s="1"/>
    </row>
    <row r="53" ht="12.75">
      <c r="K53" s="1"/>
    </row>
    <row r="54" ht="12.75">
      <c r="K54" s="1"/>
    </row>
    <row r="55" ht="12.75">
      <c r="K55" s="1"/>
    </row>
    <row r="56" ht="12.75">
      <c r="K56" s="1"/>
    </row>
    <row r="57" ht="12.75">
      <c r="K57" s="1"/>
    </row>
    <row r="58" ht="12.75">
      <c r="K58" s="1"/>
    </row>
  </sheetData>
  <sheetProtection/>
  <mergeCells count="38">
    <mergeCell ref="B33:E33"/>
    <mergeCell ref="H33:J33"/>
    <mergeCell ref="B34:E34"/>
    <mergeCell ref="H34:J34"/>
    <mergeCell ref="A35:E35"/>
    <mergeCell ref="H35:J35"/>
    <mergeCell ref="B32:E32"/>
    <mergeCell ref="H32:J32"/>
    <mergeCell ref="A16:E16"/>
    <mergeCell ref="H16:J16"/>
    <mergeCell ref="A30:E30"/>
    <mergeCell ref="H30:J30"/>
    <mergeCell ref="B31:E31"/>
    <mergeCell ref="H31:J31"/>
    <mergeCell ref="A14:E14"/>
    <mergeCell ref="H14:J14"/>
    <mergeCell ref="A15:E15"/>
    <mergeCell ref="H15:J15"/>
    <mergeCell ref="A12:E12"/>
    <mergeCell ref="H12:J12"/>
    <mergeCell ref="A13:E13"/>
    <mergeCell ref="H13:J13"/>
    <mergeCell ref="I6:I7"/>
    <mergeCell ref="J6:J7"/>
    <mergeCell ref="K6:K7"/>
    <mergeCell ref="A9:K9"/>
    <mergeCell ref="G6:G7"/>
    <mergeCell ref="H6:H7"/>
    <mergeCell ref="H11:K11"/>
    <mergeCell ref="A11:E11"/>
    <mergeCell ref="A3:K3"/>
    <mergeCell ref="A4:K4"/>
    <mergeCell ref="A6:A7"/>
    <mergeCell ref="B6:B7"/>
    <mergeCell ref="C6:C7"/>
    <mergeCell ref="D6:D7"/>
    <mergeCell ref="E6:E7"/>
    <mergeCell ref="F6:F7"/>
  </mergeCells>
  <printOptions horizontalCentered="1"/>
  <pageMargins left="0" right="0" top="0" bottom="0" header="0" footer="0"/>
  <pageSetup horizontalDpi="600" verticalDpi="600" orientation="landscape" paperSize="9" scale="105" r:id="rId1"/>
  <headerFooter alignWithMargins="0">
    <oddFooter>&amp;CStrona &amp;P z &amp;N</oddFooter>
  </headerFooter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58"/>
  <sheetViews>
    <sheetView zoomScale="150" zoomScaleNormal="150" zoomScalePageLayoutView="0" workbookViewId="0" topLeftCell="A1">
      <selection activeCell="A1" sqref="A1:K2"/>
    </sheetView>
  </sheetViews>
  <sheetFormatPr defaultColWidth="9.140625" defaultRowHeight="12.75"/>
  <cols>
    <col min="1" max="1" width="3.7109375" style="0" customWidth="1"/>
    <col min="2" max="2" width="16.140625" style="0" customWidth="1"/>
    <col min="3" max="3" width="33.7109375" style="0" customWidth="1"/>
    <col min="4" max="4" width="9.7109375" style="0" customWidth="1"/>
    <col min="5" max="5" width="7.00390625" style="0" customWidth="1"/>
    <col min="6" max="6" width="10.7109375" style="5" customWidth="1"/>
    <col min="7" max="7" width="9.57421875" style="136" customWidth="1"/>
    <col min="8" max="8" width="12.57421875" style="0" customWidth="1"/>
    <col min="9" max="9" width="10.421875" style="0" customWidth="1"/>
    <col min="10" max="10" width="6.8515625" style="0" customWidth="1"/>
    <col min="11" max="11" width="12.57421875" style="0" customWidth="1"/>
    <col min="13" max="13" width="9.421875" style="0" bestFit="1" customWidth="1"/>
  </cols>
  <sheetData>
    <row r="1" spans="1:11" s="9" customFormat="1" ht="11.25">
      <c r="A1" s="10" t="s">
        <v>5</v>
      </c>
      <c r="B1" s="10"/>
      <c r="C1" s="10"/>
      <c r="D1" s="10"/>
      <c r="E1" s="10"/>
      <c r="F1" s="6"/>
      <c r="G1" s="6"/>
      <c r="H1" s="10"/>
      <c r="I1" s="10"/>
      <c r="J1" s="10" t="s">
        <v>182</v>
      </c>
      <c r="K1" s="10"/>
    </row>
    <row r="2" spans="1:11" s="9" customFormat="1" ht="11.25">
      <c r="A2" s="10"/>
      <c r="B2" s="10"/>
      <c r="C2" s="10"/>
      <c r="D2" s="10"/>
      <c r="E2" s="10"/>
      <c r="F2" s="6"/>
      <c r="G2" s="6"/>
      <c r="H2" s="95" t="s">
        <v>183</v>
      </c>
      <c r="I2" s="10"/>
      <c r="J2" s="10"/>
      <c r="K2" s="10"/>
    </row>
    <row r="3" spans="1:12" ht="12.75" customHeight="1">
      <c r="A3" s="199" t="s">
        <v>129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38"/>
    </row>
    <row r="4" spans="1:11" ht="12.75" customHeight="1">
      <c r="A4" s="199" t="s">
        <v>117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</row>
    <row r="5" spans="1:6" ht="15.75" thickBot="1">
      <c r="A5" s="7"/>
      <c r="B5" s="7"/>
      <c r="C5" s="7"/>
      <c r="D5" s="7"/>
      <c r="E5" s="7"/>
      <c r="F5" s="8"/>
    </row>
    <row r="6" spans="1:11" ht="12.75">
      <c r="A6" s="201" t="s">
        <v>9</v>
      </c>
      <c r="B6" s="203" t="s">
        <v>0</v>
      </c>
      <c r="C6" s="203" t="s">
        <v>1</v>
      </c>
      <c r="D6" s="203" t="s">
        <v>10</v>
      </c>
      <c r="E6" s="203" t="s">
        <v>11</v>
      </c>
      <c r="F6" s="203" t="s">
        <v>12</v>
      </c>
      <c r="G6" s="253" t="s">
        <v>13</v>
      </c>
      <c r="H6" s="203" t="s">
        <v>14</v>
      </c>
      <c r="I6" s="203" t="s">
        <v>15</v>
      </c>
      <c r="J6" s="203" t="s">
        <v>16</v>
      </c>
      <c r="K6" s="205" t="s">
        <v>2</v>
      </c>
    </row>
    <row r="7" spans="1:11" ht="13.5" thickBot="1">
      <c r="A7" s="202"/>
      <c r="B7" s="204"/>
      <c r="C7" s="204"/>
      <c r="D7" s="204"/>
      <c r="E7" s="204"/>
      <c r="F7" s="204"/>
      <c r="G7" s="254"/>
      <c r="H7" s="204"/>
      <c r="I7" s="204"/>
      <c r="J7" s="204"/>
      <c r="K7" s="206"/>
    </row>
    <row r="8" spans="1:11" ht="13.5" thickBot="1">
      <c r="A8" s="37"/>
      <c r="B8" s="37"/>
      <c r="C8" s="37"/>
      <c r="D8" s="37"/>
      <c r="E8" s="37"/>
      <c r="F8" s="37"/>
      <c r="G8" s="137"/>
      <c r="H8" s="37"/>
      <c r="I8" s="37"/>
      <c r="J8" s="37"/>
      <c r="K8" s="37"/>
    </row>
    <row r="9" spans="1:11" ht="21" customHeight="1" thickBot="1">
      <c r="A9" s="207" t="s">
        <v>49</v>
      </c>
      <c r="B9" s="208"/>
      <c r="C9" s="208"/>
      <c r="D9" s="208"/>
      <c r="E9" s="208"/>
      <c r="F9" s="208"/>
      <c r="G9" s="208"/>
      <c r="H9" s="208"/>
      <c r="I9" s="208"/>
      <c r="J9" s="208"/>
      <c r="K9" s="209"/>
    </row>
    <row r="10" spans="1:11" s="14" customFormat="1" ht="12.75" customHeight="1" thickBot="1">
      <c r="A10" s="15"/>
      <c r="B10" s="16"/>
      <c r="C10" s="16" t="s">
        <v>17</v>
      </c>
      <c r="D10" s="17">
        <v>18895.4</v>
      </c>
      <c r="E10" s="18" t="s">
        <v>6</v>
      </c>
      <c r="F10" s="19"/>
      <c r="G10" s="138"/>
      <c r="H10" s="11" t="s">
        <v>8</v>
      </c>
      <c r="I10" s="12">
        <v>1.6</v>
      </c>
      <c r="J10" s="13" t="s">
        <v>7</v>
      </c>
      <c r="K10" s="20"/>
    </row>
    <row r="11" spans="1:11" s="14" customFormat="1" ht="13.5" customHeight="1">
      <c r="A11" s="210" t="s">
        <v>130</v>
      </c>
      <c r="B11" s="211"/>
      <c r="C11" s="211"/>
      <c r="D11" s="211"/>
      <c r="E11" s="211"/>
      <c r="F11" s="44">
        <v>10000</v>
      </c>
      <c r="G11" s="44"/>
      <c r="H11" s="212" t="s">
        <v>173</v>
      </c>
      <c r="I11" s="228"/>
      <c r="J11" s="228"/>
      <c r="K11" s="255"/>
    </row>
    <row r="12" spans="1:11" s="14" customFormat="1" ht="13.5" customHeight="1">
      <c r="A12" s="215" t="s">
        <v>28</v>
      </c>
      <c r="B12" s="216"/>
      <c r="C12" s="216"/>
      <c r="D12" s="216"/>
      <c r="E12" s="216"/>
      <c r="F12" s="41">
        <f>D10*I10*12</f>
        <v>362791.68000000005</v>
      </c>
      <c r="G12" s="41"/>
      <c r="H12" s="217"/>
      <c r="I12" s="218"/>
      <c r="J12" s="218"/>
      <c r="K12" s="54"/>
    </row>
    <row r="13" spans="1:11" s="14" customFormat="1" ht="13.5" customHeight="1">
      <c r="A13" s="215" t="s">
        <v>36</v>
      </c>
      <c r="B13" s="216"/>
      <c r="C13" s="216"/>
      <c r="D13" s="216"/>
      <c r="E13" s="216"/>
      <c r="F13" s="41">
        <f>-(D10*12*0)</f>
        <v>0</v>
      </c>
      <c r="G13" s="41"/>
      <c r="H13" s="217"/>
      <c r="I13" s="218"/>
      <c r="J13" s="218"/>
      <c r="K13" s="54"/>
    </row>
    <row r="14" spans="1:11" s="40" customFormat="1" ht="12.75" customHeight="1">
      <c r="A14" s="219" t="s">
        <v>40</v>
      </c>
      <c r="B14" s="220"/>
      <c r="C14" s="220"/>
      <c r="D14" s="220"/>
      <c r="E14" s="220"/>
      <c r="F14" s="41">
        <v>0</v>
      </c>
      <c r="G14" s="41"/>
      <c r="H14" s="217"/>
      <c r="I14" s="218"/>
      <c r="J14" s="218"/>
      <c r="K14" s="54"/>
    </row>
    <row r="15" spans="1:11" s="14" customFormat="1" ht="13.5" customHeight="1">
      <c r="A15" s="215" t="s">
        <v>84</v>
      </c>
      <c r="B15" s="216"/>
      <c r="C15" s="216"/>
      <c r="D15" s="216"/>
      <c r="E15" s="216"/>
      <c r="F15" s="41">
        <v>0</v>
      </c>
      <c r="G15" s="41"/>
      <c r="H15" s="217"/>
      <c r="I15" s="218"/>
      <c r="J15" s="218"/>
      <c r="K15" s="54"/>
    </row>
    <row r="16" spans="1:11" s="39" customFormat="1" ht="12.75" customHeight="1" thickBot="1">
      <c r="A16" s="238" t="s">
        <v>125</v>
      </c>
      <c r="B16" s="239"/>
      <c r="C16" s="239"/>
      <c r="D16" s="239"/>
      <c r="E16" s="239"/>
      <c r="F16" s="45">
        <f>F11+F12+F13+F14+F15</f>
        <v>372791.68000000005</v>
      </c>
      <c r="G16" s="45">
        <f>G11+G12+G13+G14+G15</f>
        <v>0</v>
      </c>
      <c r="H16" s="225"/>
      <c r="I16" s="226"/>
      <c r="J16" s="226"/>
      <c r="K16" s="55"/>
    </row>
    <row r="17" spans="1:11" s="86" customFormat="1" ht="13.5" customHeight="1" thickBot="1">
      <c r="A17" s="57"/>
      <c r="B17" s="57"/>
      <c r="C17" s="57"/>
      <c r="D17" s="57"/>
      <c r="E17" s="57"/>
      <c r="F17" s="58"/>
      <c r="G17" s="58"/>
      <c r="H17" s="60"/>
      <c r="I17" s="63"/>
      <c r="J17" s="63"/>
      <c r="K17" s="61"/>
    </row>
    <row r="18" spans="1:11" ht="12.75">
      <c r="A18" s="96">
        <v>1</v>
      </c>
      <c r="B18" s="70" t="s">
        <v>145</v>
      </c>
      <c r="C18" s="97" t="s">
        <v>141</v>
      </c>
      <c r="D18" s="71" t="s">
        <v>142</v>
      </c>
      <c r="E18" s="70"/>
      <c r="F18" s="72">
        <v>50000</v>
      </c>
      <c r="G18" s="98"/>
      <c r="H18" s="90">
        <v>2016</v>
      </c>
      <c r="I18" s="92"/>
      <c r="J18" s="90" t="s">
        <v>3</v>
      </c>
      <c r="K18" s="196"/>
    </row>
    <row r="19" spans="1:11" ht="12.75">
      <c r="A19" s="29">
        <v>2</v>
      </c>
      <c r="B19" s="51" t="s">
        <v>158</v>
      </c>
      <c r="C19" s="22" t="s">
        <v>143</v>
      </c>
      <c r="D19" s="68"/>
      <c r="E19" s="51"/>
      <c r="F19" s="65">
        <v>50000</v>
      </c>
      <c r="G19" s="3"/>
      <c r="H19" s="4">
        <v>2016</v>
      </c>
      <c r="I19" s="2"/>
      <c r="J19" s="2" t="s">
        <v>3</v>
      </c>
      <c r="K19" s="149"/>
    </row>
    <row r="20" spans="1:11" ht="12.75">
      <c r="A20" s="29">
        <v>3</v>
      </c>
      <c r="B20" s="140" t="s">
        <v>155</v>
      </c>
      <c r="C20" s="22" t="s">
        <v>111</v>
      </c>
      <c r="D20" s="68" t="s">
        <v>161</v>
      </c>
      <c r="E20" s="51"/>
      <c r="F20" s="65">
        <f>223*75</f>
        <v>16725</v>
      </c>
      <c r="G20" s="3"/>
      <c r="H20" s="4">
        <v>2016</v>
      </c>
      <c r="I20" s="2"/>
      <c r="J20" s="141" t="s">
        <v>3</v>
      </c>
      <c r="K20" s="147"/>
    </row>
    <row r="21" spans="1:11" ht="12.75">
      <c r="A21" s="29">
        <v>4</v>
      </c>
      <c r="B21" s="22" t="s">
        <v>135</v>
      </c>
      <c r="C21" s="30" t="s">
        <v>144</v>
      </c>
      <c r="D21" s="68" t="s">
        <v>154</v>
      </c>
      <c r="E21" s="51"/>
      <c r="F21" s="65">
        <v>150000</v>
      </c>
      <c r="G21" s="3"/>
      <c r="H21" s="4">
        <v>2016</v>
      </c>
      <c r="I21" s="2"/>
      <c r="J21" s="141" t="s">
        <v>3</v>
      </c>
      <c r="K21" s="32"/>
    </row>
    <row r="22" spans="1:11" ht="12.75">
      <c r="A22" s="23">
        <v>5</v>
      </c>
      <c r="B22" s="50" t="s">
        <v>145</v>
      </c>
      <c r="C22" s="52" t="s">
        <v>118</v>
      </c>
      <c r="D22" s="34"/>
      <c r="E22" s="4"/>
      <c r="F22" s="64">
        <v>200000</v>
      </c>
      <c r="G22" s="31"/>
      <c r="H22" s="4">
        <v>2016</v>
      </c>
      <c r="I22" s="4"/>
      <c r="J22" s="2" t="s">
        <v>3</v>
      </c>
      <c r="K22" s="24"/>
    </row>
    <row r="23" spans="1:11" ht="12.75">
      <c r="A23" s="23">
        <v>6</v>
      </c>
      <c r="B23" s="22"/>
      <c r="C23" s="30" t="s">
        <v>20</v>
      </c>
      <c r="D23" s="2"/>
      <c r="E23" s="2"/>
      <c r="F23" s="3">
        <v>36000</v>
      </c>
      <c r="G23" s="3"/>
      <c r="H23" s="2">
        <v>2016</v>
      </c>
      <c r="I23" s="4"/>
      <c r="J23" s="2" t="s">
        <v>4</v>
      </c>
      <c r="K23" s="24"/>
    </row>
    <row r="24" spans="1:11" ht="12.75">
      <c r="A24" s="28">
        <v>7</v>
      </c>
      <c r="B24" s="22"/>
      <c r="C24" s="52"/>
      <c r="D24" s="83"/>
      <c r="E24" s="141"/>
      <c r="F24" s="142"/>
      <c r="G24" s="143"/>
      <c r="H24" s="84"/>
      <c r="I24" s="2"/>
      <c r="J24" s="2"/>
      <c r="K24" s="192"/>
    </row>
    <row r="25" spans="1:11" ht="12.75">
      <c r="A25" s="28">
        <v>8</v>
      </c>
      <c r="B25" s="22"/>
      <c r="C25" s="52"/>
      <c r="D25" s="83"/>
      <c r="E25" s="4"/>
      <c r="F25" s="142"/>
      <c r="G25" s="31"/>
      <c r="H25" s="4"/>
      <c r="I25" s="4"/>
      <c r="J25" s="25"/>
      <c r="K25" s="24"/>
    </row>
    <row r="26" spans="1:11" ht="12.75">
      <c r="A26" s="28">
        <v>9</v>
      </c>
      <c r="B26" s="50"/>
      <c r="C26" s="52"/>
      <c r="D26" s="34"/>
      <c r="E26" s="4"/>
      <c r="F26" s="64"/>
      <c r="G26" s="31"/>
      <c r="H26" s="4"/>
      <c r="I26" s="4"/>
      <c r="J26" s="34"/>
      <c r="K26" s="24"/>
    </row>
    <row r="27" spans="1:11" ht="12.75">
      <c r="A27" s="28">
        <v>10</v>
      </c>
      <c r="B27" s="27"/>
      <c r="C27" s="51"/>
      <c r="D27" s="25"/>
      <c r="E27" s="2"/>
      <c r="F27" s="65"/>
      <c r="G27" s="3"/>
      <c r="H27" s="2"/>
      <c r="I27" s="2"/>
      <c r="J27" s="25"/>
      <c r="K27" s="24"/>
    </row>
    <row r="28" spans="1:11" ht="13.5" thickBot="1">
      <c r="A28" s="104">
        <v>11</v>
      </c>
      <c r="B28" s="105"/>
      <c r="C28" s="106"/>
      <c r="D28" s="107"/>
      <c r="E28" s="108"/>
      <c r="F28" s="109"/>
      <c r="G28" s="110"/>
      <c r="H28" s="108"/>
      <c r="I28" s="108"/>
      <c r="J28" s="107"/>
      <c r="K28" s="111"/>
    </row>
    <row r="29" spans="1:11" ht="13.5" thickBot="1">
      <c r="A29" s="79"/>
      <c r="B29" s="80"/>
      <c r="C29" s="43"/>
      <c r="D29" s="81"/>
      <c r="E29" s="21"/>
      <c r="F29" s="77"/>
      <c r="G29" s="36"/>
      <c r="H29" s="21"/>
      <c r="I29" s="21"/>
      <c r="J29" s="81"/>
      <c r="K29" s="47"/>
    </row>
    <row r="30" spans="1:11" s="14" customFormat="1" ht="13.5" customHeight="1">
      <c r="A30" s="210" t="s">
        <v>38</v>
      </c>
      <c r="B30" s="211"/>
      <c r="C30" s="211"/>
      <c r="D30" s="211"/>
      <c r="E30" s="211"/>
      <c r="F30" s="44">
        <f>SUM(F18:F28)</f>
        <v>502725</v>
      </c>
      <c r="G30" s="44">
        <f>SUM(G18:G28)</f>
        <v>0</v>
      </c>
      <c r="H30" s="227"/>
      <c r="I30" s="228"/>
      <c r="J30" s="228"/>
      <c r="K30" s="94"/>
    </row>
    <row r="31" spans="1:11" s="14" customFormat="1" ht="13.5" customHeight="1">
      <c r="A31" s="112"/>
      <c r="B31" s="229" t="s">
        <v>21</v>
      </c>
      <c r="C31" s="230"/>
      <c r="D31" s="231"/>
      <c r="E31" s="232"/>
      <c r="F31" s="113"/>
      <c r="G31" s="113"/>
      <c r="H31" s="233"/>
      <c r="I31" s="234"/>
      <c r="J31" s="234"/>
      <c r="K31" s="53"/>
    </row>
    <row r="32" spans="1:11" s="14" customFormat="1" ht="13.5" customHeight="1">
      <c r="A32" s="112"/>
      <c r="B32" s="229"/>
      <c r="C32" s="235"/>
      <c r="D32" s="231"/>
      <c r="E32" s="232"/>
      <c r="F32" s="114"/>
      <c r="G32" s="114"/>
      <c r="H32" s="217"/>
      <c r="I32" s="230"/>
      <c r="J32" s="230"/>
      <c r="K32" s="54"/>
    </row>
    <row r="33" spans="1:11" s="14" customFormat="1" ht="13.5" customHeight="1">
      <c r="A33" s="115"/>
      <c r="B33" s="229" t="s">
        <v>4</v>
      </c>
      <c r="C33" s="244"/>
      <c r="D33" s="231"/>
      <c r="E33" s="232"/>
      <c r="F33" s="42">
        <f>F23</f>
        <v>36000</v>
      </c>
      <c r="G33" s="42">
        <f>G22+G18</f>
        <v>0</v>
      </c>
      <c r="H33" s="245"/>
      <c r="I33" s="246"/>
      <c r="J33" s="246"/>
      <c r="K33" s="56"/>
    </row>
    <row r="34" spans="1:11" s="14" customFormat="1" ht="13.5" customHeight="1">
      <c r="A34" s="115"/>
      <c r="B34" s="242" t="s">
        <v>3</v>
      </c>
      <c r="C34" s="242"/>
      <c r="D34" s="243"/>
      <c r="E34" s="243"/>
      <c r="F34" s="42">
        <f>F30-F32-F33</f>
        <v>466725</v>
      </c>
      <c r="G34" s="42">
        <f>G30-G32-G33</f>
        <v>0</v>
      </c>
      <c r="H34" s="240"/>
      <c r="I34" s="241"/>
      <c r="J34" s="241"/>
      <c r="K34" s="35"/>
    </row>
    <row r="35" spans="1:11" s="14" customFormat="1" ht="13.5" customHeight="1" thickBot="1">
      <c r="A35" s="223" t="s">
        <v>131</v>
      </c>
      <c r="B35" s="224"/>
      <c r="C35" s="224"/>
      <c r="D35" s="224"/>
      <c r="E35" s="224"/>
      <c r="F35" s="46">
        <f>F16-F30</f>
        <v>-129933.31999999995</v>
      </c>
      <c r="G35" s="46">
        <f>G16-G30</f>
        <v>0</v>
      </c>
      <c r="H35" s="225"/>
      <c r="I35" s="226"/>
      <c r="J35" s="226"/>
      <c r="K35" s="55"/>
    </row>
    <row r="36" spans="1:11" s="62" customFormat="1" ht="13.5" customHeight="1">
      <c r="A36" s="57"/>
      <c r="B36" s="57"/>
      <c r="C36" s="57"/>
      <c r="D36" s="57"/>
      <c r="E36" s="57"/>
      <c r="F36" s="58"/>
      <c r="G36" s="58"/>
      <c r="H36" s="60"/>
      <c r="I36" s="63"/>
      <c r="J36" s="63"/>
      <c r="K36" s="153"/>
    </row>
    <row r="37" spans="1:11" s="10" customFormat="1" ht="11.25">
      <c r="A37" s="21"/>
      <c r="B37" s="48"/>
      <c r="C37" s="21"/>
      <c r="D37" s="21"/>
      <c r="E37" s="21"/>
      <c r="F37" s="49"/>
      <c r="G37" s="36"/>
      <c r="H37" s="21"/>
      <c r="I37" s="21"/>
      <c r="J37" s="21"/>
      <c r="K37" s="153" t="s">
        <v>94</v>
      </c>
    </row>
    <row r="38" ht="12.75">
      <c r="K38" s="1"/>
    </row>
    <row r="39" ht="12.75">
      <c r="K39" s="1"/>
    </row>
    <row r="40" ht="12.75">
      <c r="K40" s="1"/>
    </row>
    <row r="41" ht="12.75">
      <c r="K41" s="1"/>
    </row>
    <row r="42" ht="12.75">
      <c r="K42" s="1"/>
    </row>
    <row r="43" ht="12.75">
      <c r="K43" s="1"/>
    </row>
    <row r="44" ht="12.75">
      <c r="K44" s="1"/>
    </row>
    <row r="45" ht="12.75">
      <c r="K45" s="1"/>
    </row>
    <row r="46" ht="12.75">
      <c r="K46" s="1"/>
    </row>
    <row r="47" ht="12.75">
      <c r="K47" s="1"/>
    </row>
    <row r="48" ht="12.75">
      <c r="K48" s="1"/>
    </row>
    <row r="49" ht="12.75">
      <c r="K49" s="1"/>
    </row>
    <row r="50" ht="12.75">
      <c r="K50" s="1"/>
    </row>
    <row r="51" ht="12.75">
      <c r="K51" s="1"/>
    </row>
    <row r="52" ht="12.75">
      <c r="K52" s="1"/>
    </row>
    <row r="53" ht="12.75">
      <c r="K53" s="1"/>
    </row>
    <row r="54" ht="12.75">
      <c r="K54" s="1"/>
    </row>
    <row r="55" ht="12.75">
      <c r="K55" s="1"/>
    </row>
    <row r="56" ht="12.75">
      <c r="K56" s="1"/>
    </row>
    <row r="57" ht="12.75">
      <c r="K57" s="1"/>
    </row>
    <row r="58" ht="12.75">
      <c r="K58" s="1"/>
    </row>
  </sheetData>
  <sheetProtection/>
  <mergeCells count="38">
    <mergeCell ref="B33:E33"/>
    <mergeCell ref="H33:J33"/>
    <mergeCell ref="B34:E34"/>
    <mergeCell ref="H34:J34"/>
    <mergeCell ref="A35:E35"/>
    <mergeCell ref="H35:J35"/>
    <mergeCell ref="B32:E32"/>
    <mergeCell ref="H32:J32"/>
    <mergeCell ref="A16:E16"/>
    <mergeCell ref="H16:J16"/>
    <mergeCell ref="A30:E30"/>
    <mergeCell ref="H30:J30"/>
    <mergeCell ref="B31:E31"/>
    <mergeCell ref="H31:J31"/>
    <mergeCell ref="A14:E14"/>
    <mergeCell ref="H14:J14"/>
    <mergeCell ref="A15:E15"/>
    <mergeCell ref="H15:J15"/>
    <mergeCell ref="A12:E12"/>
    <mergeCell ref="H12:J12"/>
    <mergeCell ref="A13:E13"/>
    <mergeCell ref="H13:J13"/>
    <mergeCell ref="I6:I7"/>
    <mergeCell ref="J6:J7"/>
    <mergeCell ref="K6:K7"/>
    <mergeCell ref="A9:K9"/>
    <mergeCell ref="G6:G7"/>
    <mergeCell ref="H6:H7"/>
    <mergeCell ref="H11:K11"/>
    <mergeCell ref="A11:E11"/>
    <mergeCell ref="A3:K3"/>
    <mergeCell ref="A4:K4"/>
    <mergeCell ref="A6:A7"/>
    <mergeCell ref="B6:B7"/>
    <mergeCell ref="C6:C7"/>
    <mergeCell ref="D6:D7"/>
    <mergeCell ref="E6:E7"/>
    <mergeCell ref="F6:F7"/>
  </mergeCells>
  <printOptions horizontalCentered="1"/>
  <pageMargins left="0" right="0" top="0" bottom="0" header="0" footer="0"/>
  <pageSetup horizontalDpi="600" verticalDpi="600" orientation="landscape" paperSize="9" scale="105" r:id="rId1"/>
  <headerFooter alignWithMargins="0">
    <oddFooter>&amp;CStrona &amp;P z &amp;N</oddFooter>
  </headerFooter>
  <colBreaks count="1" manualBreakCount="1">
    <brk id="1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58"/>
  <sheetViews>
    <sheetView zoomScale="150" zoomScaleNormal="150" zoomScalePageLayoutView="0" workbookViewId="0" topLeftCell="A1">
      <selection activeCell="A1" sqref="A1:K2"/>
    </sheetView>
  </sheetViews>
  <sheetFormatPr defaultColWidth="9.140625" defaultRowHeight="12.75"/>
  <cols>
    <col min="1" max="1" width="3.7109375" style="0" customWidth="1"/>
    <col min="2" max="2" width="16.140625" style="0" customWidth="1"/>
    <col min="3" max="3" width="33.7109375" style="0" customWidth="1"/>
    <col min="4" max="4" width="9.7109375" style="0" customWidth="1"/>
    <col min="5" max="5" width="7.00390625" style="0" customWidth="1"/>
    <col min="6" max="6" width="10.7109375" style="5" customWidth="1"/>
    <col min="7" max="7" width="9.57421875" style="136" customWidth="1"/>
    <col min="8" max="8" width="12.57421875" style="0" customWidth="1"/>
    <col min="9" max="9" width="10.421875" style="0" customWidth="1"/>
    <col min="10" max="10" width="6.8515625" style="0" customWidth="1"/>
    <col min="11" max="11" width="12.57421875" style="0" customWidth="1"/>
    <col min="13" max="13" width="9.421875" style="0" bestFit="1" customWidth="1"/>
  </cols>
  <sheetData>
    <row r="1" spans="1:11" s="9" customFormat="1" ht="11.25">
      <c r="A1" s="10" t="s">
        <v>5</v>
      </c>
      <c r="B1" s="10"/>
      <c r="C1" s="10"/>
      <c r="D1" s="10"/>
      <c r="E1" s="10"/>
      <c r="F1" s="6"/>
      <c r="G1" s="6"/>
      <c r="H1" s="10"/>
      <c r="I1" s="10"/>
      <c r="J1" s="10" t="s">
        <v>182</v>
      </c>
      <c r="K1" s="10"/>
    </row>
    <row r="2" spans="1:11" s="9" customFormat="1" ht="11.25">
      <c r="A2" s="10"/>
      <c r="B2" s="10"/>
      <c r="C2" s="10"/>
      <c r="D2" s="10"/>
      <c r="E2" s="10"/>
      <c r="F2" s="6"/>
      <c r="G2" s="6"/>
      <c r="H2" s="95" t="s">
        <v>183</v>
      </c>
      <c r="I2" s="10"/>
      <c r="J2" s="10"/>
      <c r="K2" s="10"/>
    </row>
    <row r="3" spans="1:12" ht="12.75" customHeight="1">
      <c r="A3" s="199" t="s">
        <v>129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38"/>
    </row>
    <row r="4" spans="1:11" ht="12.75" customHeight="1">
      <c r="A4" s="199" t="s">
        <v>117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</row>
    <row r="5" spans="1:6" ht="15.75" thickBot="1">
      <c r="A5" s="7"/>
      <c r="B5" s="7"/>
      <c r="C5" s="7"/>
      <c r="D5" s="7"/>
      <c r="E5" s="7"/>
      <c r="F5" s="8"/>
    </row>
    <row r="6" spans="1:11" ht="12.75">
      <c r="A6" s="201" t="s">
        <v>9</v>
      </c>
      <c r="B6" s="203" t="s">
        <v>0</v>
      </c>
      <c r="C6" s="203" t="s">
        <v>1</v>
      </c>
      <c r="D6" s="203" t="s">
        <v>10</v>
      </c>
      <c r="E6" s="203" t="s">
        <v>11</v>
      </c>
      <c r="F6" s="203" t="s">
        <v>12</v>
      </c>
      <c r="G6" s="253" t="s">
        <v>13</v>
      </c>
      <c r="H6" s="203" t="s">
        <v>14</v>
      </c>
      <c r="I6" s="203" t="s">
        <v>15</v>
      </c>
      <c r="J6" s="203" t="s">
        <v>16</v>
      </c>
      <c r="K6" s="205" t="s">
        <v>2</v>
      </c>
    </row>
    <row r="7" spans="1:11" ht="13.5" thickBot="1">
      <c r="A7" s="202"/>
      <c r="B7" s="204"/>
      <c r="C7" s="204"/>
      <c r="D7" s="204"/>
      <c r="E7" s="204"/>
      <c r="F7" s="204"/>
      <c r="G7" s="254"/>
      <c r="H7" s="204"/>
      <c r="I7" s="204"/>
      <c r="J7" s="204"/>
      <c r="K7" s="206"/>
    </row>
    <row r="8" spans="1:11" ht="13.5" thickBot="1">
      <c r="A8" s="37"/>
      <c r="B8" s="37"/>
      <c r="C8" s="37"/>
      <c r="D8" s="37"/>
      <c r="E8" s="37"/>
      <c r="F8" s="37"/>
      <c r="G8" s="137"/>
      <c r="H8" s="37"/>
      <c r="I8" s="37"/>
      <c r="J8" s="37"/>
      <c r="K8" s="37"/>
    </row>
    <row r="9" spans="1:11" ht="21" customHeight="1" thickBot="1">
      <c r="A9" s="207" t="s">
        <v>50</v>
      </c>
      <c r="B9" s="208"/>
      <c r="C9" s="208"/>
      <c r="D9" s="208"/>
      <c r="E9" s="208"/>
      <c r="F9" s="208"/>
      <c r="G9" s="208"/>
      <c r="H9" s="208"/>
      <c r="I9" s="208"/>
      <c r="J9" s="208"/>
      <c r="K9" s="209"/>
    </row>
    <row r="10" spans="1:11" s="14" customFormat="1" ht="12.75" customHeight="1" thickBot="1">
      <c r="A10" s="15"/>
      <c r="B10" s="16"/>
      <c r="C10" s="16" t="s">
        <v>17</v>
      </c>
      <c r="D10" s="17">
        <v>15366.98</v>
      </c>
      <c r="E10" s="18" t="s">
        <v>6</v>
      </c>
      <c r="F10" s="19"/>
      <c r="G10" s="138"/>
      <c r="H10" s="11" t="s">
        <v>8</v>
      </c>
      <c r="I10" s="12">
        <v>1.7</v>
      </c>
      <c r="J10" s="13" t="s">
        <v>7</v>
      </c>
      <c r="K10" s="20"/>
    </row>
    <row r="11" spans="1:11" s="14" customFormat="1" ht="13.5" customHeight="1">
      <c r="A11" s="210" t="s">
        <v>130</v>
      </c>
      <c r="B11" s="211"/>
      <c r="C11" s="211"/>
      <c r="D11" s="211"/>
      <c r="E11" s="211"/>
      <c r="F11" s="44">
        <v>400000</v>
      </c>
      <c r="G11" s="44"/>
      <c r="H11" s="227"/>
      <c r="I11" s="228"/>
      <c r="J11" s="228"/>
      <c r="K11" s="94"/>
    </row>
    <row r="12" spans="1:11" s="14" customFormat="1" ht="13.5" customHeight="1">
      <c r="A12" s="215" t="s">
        <v>28</v>
      </c>
      <c r="B12" s="216"/>
      <c r="C12" s="216"/>
      <c r="D12" s="216"/>
      <c r="E12" s="216"/>
      <c r="F12" s="41">
        <f>D10*I10*12</f>
        <v>313486.392</v>
      </c>
      <c r="G12" s="41"/>
      <c r="H12" s="217"/>
      <c r="I12" s="218"/>
      <c r="J12" s="218"/>
      <c r="K12" s="54"/>
    </row>
    <row r="13" spans="1:11" s="14" customFormat="1" ht="13.5" customHeight="1">
      <c r="A13" s="215" t="s">
        <v>36</v>
      </c>
      <c r="B13" s="216"/>
      <c r="C13" s="216"/>
      <c r="D13" s="216"/>
      <c r="E13" s="216"/>
      <c r="F13" s="41">
        <f>-(D10*12*0)</f>
        <v>0</v>
      </c>
      <c r="G13" s="41"/>
      <c r="H13" s="217"/>
      <c r="I13" s="218"/>
      <c r="J13" s="218"/>
      <c r="K13" s="54"/>
    </row>
    <row r="14" spans="1:11" s="40" customFormat="1" ht="12.75" customHeight="1">
      <c r="A14" s="219" t="s">
        <v>40</v>
      </c>
      <c r="B14" s="220"/>
      <c r="C14" s="220"/>
      <c r="D14" s="220"/>
      <c r="E14" s="220"/>
      <c r="F14" s="41">
        <v>0</v>
      </c>
      <c r="G14" s="41"/>
      <c r="H14" s="217"/>
      <c r="I14" s="218"/>
      <c r="J14" s="218"/>
      <c r="K14" s="54"/>
    </row>
    <row r="15" spans="1:11" s="14" customFormat="1" ht="13.5" customHeight="1">
      <c r="A15" s="215" t="s">
        <v>84</v>
      </c>
      <c r="B15" s="216"/>
      <c r="C15" s="216"/>
      <c r="D15" s="216"/>
      <c r="E15" s="216"/>
      <c r="F15" s="41">
        <v>0</v>
      </c>
      <c r="G15" s="41"/>
      <c r="H15" s="217"/>
      <c r="I15" s="218"/>
      <c r="J15" s="218"/>
      <c r="K15" s="54"/>
    </row>
    <row r="16" spans="1:11" s="39" customFormat="1" ht="12.75" customHeight="1" thickBot="1">
      <c r="A16" s="238" t="s">
        <v>125</v>
      </c>
      <c r="B16" s="239"/>
      <c r="C16" s="239"/>
      <c r="D16" s="239"/>
      <c r="E16" s="239"/>
      <c r="F16" s="45">
        <f>F11+F12+F13+F14+F15</f>
        <v>713486.392</v>
      </c>
      <c r="G16" s="45"/>
      <c r="H16" s="225"/>
      <c r="I16" s="226"/>
      <c r="J16" s="226"/>
      <c r="K16" s="55"/>
    </row>
    <row r="17" spans="1:11" s="86" customFormat="1" ht="13.5" customHeight="1" thickBot="1">
      <c r="A17" s="57"/>
      <c r="B17" s="57"/>
      <c r="C17" s="57"/>
      <c r="D17" s="57"/>
      <c r="E17" s="57"/>
      <c r="F17" s="58"/>
      <c r="G17" s="58"/>
      <c r="H17" s="60"/>
      <c r="I17" s="63"/>
      <c r="J17" s="63"/>
      <c r="K17" s="61"/>
    </row>
    <row r="18" spans="1:11" ht="12.75">
      <c r="A18" s="87">
        <v>1</v>
      </c>
      <c r="B18" s="156" t="s">
        <v>120</v>
      </c>
      <c r="C18" s="100" t="s">
        <v>118</v>
      </c>
      <c r="D18" s="89"/>
      <c r="E18" s="90"/>
      <c r="F18" s="101">
        <v>200000</v>
      </c>
      <c r="G18" s="160"/>
      <c r="H18" s="90">
        <v>2016</v>
      </c>
      <c r="I18" s="90"/>
      <c r="J18" s="102" t="s">
        <v>3</v>
      </c>
      <c r="K18" s="103"/>
    </row>
    <row r="19" spans="1:11" ht="12.75">
      <c r="A19" s="29">
        <v>2</v>
      </c>
      <c r="B19" s="27" t="s">
        <v>110</v>
      </c>
      <c r="C19" s="30" t="s">
        <v>121</v>
      </c>
      <c r="D19" s="4"/>
      <c r="E19" s="4"/>
      <c r="F19" s="31">
        <v>100000</v>
      </c>
      <c r="G19" s="65"/>
      <c r="H19" s="4">
        <v>2016</v>
      </c>
      <c r="I19" s="4"/>
      <c r="J19" s="34" t="s">
        <v>3</v>
      </c>
      <c r="K19" s="32"/>
    </row>
    <row r="20" spans="1:11" ht="12.75">
      <c r="A20" s="29">
        <v>3</v>
      </c>
      <c r="B20" s="27" t="s">
        <v>110</v>
      </c>
      <c r="C20" s="22" t="s">
        <v>111</v>
      </c>
      <c r="D20" s="197" t="s">
        <v>162</v>
      </c>
      <c r="E20" s="4"/>
      <c r="F20" s="31">
        <f>852*75</f>
        <v>63900</v>
      </c>
      <c r="G20" s="31"/>
      <c r="H20" s="4">
        <v>2016</v>
      </c>
      <c r="I20" s="4"/>
      <c r="J20" s="2" t="s">
        <v>3</v>
      </c>
      <c r="K20" s="190"/>
    </row>
    <row r="21" spans="1:11" ht="12.75">
      <c r="A21" s="29">
        <v>4</v>
      </c>
      <c r="B21" s="30"/>
      <c r="C21" s="22" t="s">
        <v>20</v>
      </c>
      <c r="D21" s="78"/>
      <c r="E21" s="4"/>
      <c r="F21" s="31">
        <v>31000</v>
      </c>
      <c r="G21" s="31"/>
      <c r="H21" s="4">
        <v>2016</v>
      </c>
      <c r="I21" s="4"/>
      <c r="J21" s="2" t="s">
        <v>4</v>
      </c>
      <c r="K21" s="32"/>
    </row>
    <row r="22" spans="1:11" ht="12.75">
      <c r="A22" s="29">
        <v>5</v>
      </c>
      <c r="B22" s="30"/>
      <c r="C22" s="22"/>
      <c r="D22" s="78"/>
      <c r="E22" s="4"/>
      <c r="F22" s="31"/>
      <c r="G22" s="31"/>
      <c r="H22" s="4"/>
      <c r="I22" s="4"/>
      <c r="J22" s="2"/>
      <c r="K22" s="32"/>
    </row>
    <row r="23" spans="1:11" ht="12.75">
      <c r="A23" s="23">
        <v>6</v>
      </c>
      <c r="B23" s="30"/>
      <c r="C23" s="22"/>
      <c r="D23" s="95"/>
      <c r="E23" s="95"/>
      <c r="F23" s="181"/>
      <c r="G23" s="181"/>
      <c r="H23" s="2"/>
      <c r="I23" s="2"/>
      <c r="J23" s="25"/>
      <c r="K23" s="24"/>
    </row>
    <row r="24" spans="1:11" ht="12.75">
      <c r="A24" s="28">
        <v>7</v>
      </c>
      <c r="B24" s="30"/>
      <c r="C24" s="22"/>
      <c r="D24" s="171"/>
      <c r="E24" s="95"/>
      <c r="F24" s="172"/>
      <c r="G24" s="181"/>
      <c r="H24" s="2"/>
      <c r="I24" s="2"/>
      <c r="J24" s="25"/>
      <c r="K24" s="24"/>
    </row>
    <row r="25" spans="1:11" ht="12.75">
      <c r="A25" s="28">
        <v>8</v>
      </c>
      <c r="B25" s="50"/>
      <c r="C25" s="52"/>
      <c r="D25" s="34"/>
      <c r="E25" s="4"/>
      <c r="F25" s="64"/>
      <c r="G25" s="31"/>
      <c r="H25" s="4"/>
      <c r="I25" s="4"/>
      <c r="J25" s="25"/>
      <c r="K25" s="24"/>
    </row>
    <row r="26" spans="1:11" ht="12.75">
      <c r="A26" s="28">
        <v>9</v>
      </c>
      <c r="B26" s="50"/>
      <c r="C26" s="52"/>
      <c r="D26" s="34"/>
      <c r="E26" s="4"/>
      <c r="F26" s="64"/>
      <c r="G26" s="31"/>
      <c r="H26" s="4"/>
      <c r="I26" s="4"/>
      <c r="J26" s="34"/>
      <c r="K26" s="24"/>
    </row>
    <row r="27" spans="1:11" ht="12.75">
      <c r="A27" s="28">
        <v>10</v>
      </c>
      <c r="B27" s="27"/>
      <c r="C27" s="22"/>
      <c r="D27" s="25"/>
      <c r="E27" s="2"/>
      <c r="F27" s="65"/>
      <c r="G27" s="3"/>
      <c r="H27" s="2"/>
      <c r="I27" s="2"/>
      <c r="J27" s="25"/>
      <c r="K27" s="24"/>
    </row>
    <row r="28" spans="1:11" ht="13.5" thickBot="1">
      <c r="A28" s="104">
        <v>11</v>
      </c>
      <c r="B28" s="105"/>
      <c r="C28" s="106"/>
      <c r="D28" s="107"/>
      <c r="E28" s="108"/>
      <c r="F28" s="109"/>
      <c r="G28" s="110"/>
      <c r="H28" s="108"/>
      <c r="I28" s="108"/>
      <c r="J28" s="107"/>
      <c r="K28" s="111"/>
    </row>
    <row r="29" spans="1:11" ht="13.5" thickBot="1">
      <c r="A29" s="79"/>
      <c r="B29" s="80"/>
      <c r="C29" s="43"/>
      <c r="D29" s="81"/>
      <c r="E29" s="21"/>
      <c r="F29" s="77"/>
      <c r="G29" s="36"/>
      <c r="H29" s="21"/>
      <c r="I29" s="21"/>
      <c r="J29" s="81"/>
      <c r="K29" s="47"/>
    </row>
    <row r="30" spans="1:11" s="14" customFormat="1" ht="13.5" customHeight="1">
      <c r="A30" s="210" t="s">
        <v>38</v>
      </c>
      <c r="B30" s="211"/>
      <c r="C30" s="211"/>
      <c r="D30" s="211"/>
      <c r="E30" s="211"/>
      <c r="F30" s="44">
        <f>SUM(F18:F28)</f>
        <v>394900</v>
      </c>
      <c r="G30" s="44">
        <f>SUM(G18:G28)</f>
        <v>0</v>
      </c>
      <c r="H30" s="227"/>
      <c r="I30" s="228"/>
      <c r="J30" s="228"/>
      <c r="K30" s="94"/>
    </row>
    <row r="31" spans="1:11" s="14" customFormat="1" ht="13.5" customHeight="1">
      <c r="A31" s="112"/>
      <c r="B31" s="229" t="s">
        <v>21</v>
      </c>
      <c r="C31" s="230"/>
      <c r="D31" s="231"/>
      <c r="E31" s="232"/>
      <c r="F31" s="113"/>
      <c r="G31" s="113"/>
      <c r="H31" s="233"/>
      <c r="I31" s="234"/>
      <c r="J31" s="234"/>
      <c r="K31" s="53"/>
    </row>
    <row r="32" spans="1:11" s="14" customFormat="1" ht="13.5" customHeight="1">
      <c r="A32" s="112"/>
      <c r="B32" s="229"/>
      <c r="C32" s="235"/>
      <c r="D32" s="231"/>
      <c r="E32" s="232"/>
      <c r="F32" s="114"/>
      <c r="G32" s="114"/>
      <c r="H32" s="217"/>
      <c r="I32" s="230"/>
      <c r="J32" s="230"/>
      <c r="K32" s="54"/>
    </row>
    <row r="33" spans="1:11" s="14" customFormat="1" ht="13.5" customHeight="1">
      <c r="A33" s="115"/>
      <c r="B33" s="229" t="s">
        <v>4</v>
      </c>
      <c r="C33" s="244"/>
      <c r="D33" s="231"/>
      <c r="E33" s="232"/>
      <c r="F33" s="42">
        <f>F21</f>
        <v>31000</v>
      </c>
      <c r="G33" s="42">
        <f>G20+G22</f>
        <v>0</v>
      </c>
      <c r="H33" s="245"/>
      <c r="I33" s="246"/>
      <c r="J33" s="246"/>
      <c r="K33" s="56"/>
    </row>
    <row r="34" spans="1:11" s="14" customFormat="1" ht="13.5" customHeight="1">
      <c r="A34" s="115"/>
      <c r="B34" s="242" t="s">
        <v>3</v>
      </c>
      <c r="C34" s="242"/>
      <c r="D34" s="243"/>
      <c r="E34" s="243"/>
      <c r="F34" s="42">
        <f>F30-F32-F33</f>
        <v>363900</v>
      </c>
      <c r="G34" s="42">
        <f>G30-G32-G33</f>
        <v>0</v>
      </c>
      <c r="H34" s="240"/>
      <c r="I34" s="241"/>
      <c r="J34" s="241"/>
      <c r="K34" s="35"/>
    </row>
    <row r="35" spans="1:11" s="14" customFormat="1" ht="13.5" customHeight="1" thickBot="1">
      <c r="A35" s="223" t="s">
        <v>131</v>
      </c>
      <c r="B35" s="224"/>
      <c r="C35" s="224"/>
      <c r="D35" s="224"/>
      <c r="E35" s="224"/>
      <c r="F35" s="46">
        <f>F16-F30</f>
        <v>318586.392</v>
      </c>
      <c r="G35" s="46">
        <f>G16-G30</f>
        <v>0</v>
      </c>
      <c r="H35" s="225"/>
      <c r="I35" s="226"/>
      <c r="J35" s="226"/>
      <c r="K35" s="55"/>
    </row>
    <row r="36" spans="1:11" s="62" customFormat="1" ht="13.5" customHeight="1">
      <c r="A36" s="57"/>
      <c r="B36" s="57"/>
      <c r="C36" s="57"/>
      <c r="D36" s="57"/>
      <c r="E36" s="57"/>
      <c r="F36" s="58"/>
      <c r="G36" s="58"/>
      <c r="H36" s="60"/>
      <c r="I36" s="63"/>
      <c r="J36" s="63"/>
      <c r="K36" s="153"/>
    </row>
    <row r="37" spans="1:11" s="10" customFormat="1" ht="11.25">
      <c r="A37" s="21"/>
      <c r="B37" s="48"/>
      <c r="C37" s="21"/>
      <c r="D37" s="21"/>
      <c r="E37" s="21"/>
      <c r="F37" s="49"/>
      <c r="G37" s="36"/>
      <c r="H37" s="21"/>
      <c r="I37" s="21"/>
      <c r="J37" s="21"/>
      <c r="K37" s="153" t="s">
        <v>95</v>
      </c>
    </row>
    <row r="38" ht="12.75">
      <c r="K38" s="1"/>
    </row>
    <row r="39" ht="12.75">
      <c r="K39" s="1"/>
    </row>
    <row r="40" ht="12.75">
      <c r="K40" s="1"/>
    </row>
    <row r="41" ht="12.75">
      <c r="K41" s="1"/>
    </row>
    <row r="42" ht="12.75">
      <c r="K42" s="1"/>
    </row>
    <row r="43" ht="12.75">
      <c r="K43" s="1"/>
    </row>
    <row r="44" ht="12.75">
      <c r="K44" s="1"/>
    </row>
    <row r="45" ht="12.75">
      <c r="K45" s="1"/>
    </row>
    <row r="46" ht="12.75">
      <c r="K46" s="1"/>
    </row>
    <row r="47" ht="12.75">
      <c r="K47" s="1"/>
    </row>
    <row r="48" ht="12.75">
      <c r="K48" s="1"/>
    </row>
    <row r="49" ht="12.75">
      <c r="K49" s="1"/>
    </row>
    <row r="50" ht="12.75">
      <c r="K50" s="1"/>
    </row>
    <row r="51" ht="12.75">
      <c r="K51" s="1"/>
    </row>
    <row r="52" ht="12.75">
      <c r="K52" s="1"/>
    </row>
    <row r="53" ht="12.75">
      <c r="K53" s="1"/>
    </row>
    <row r="54" ht="12.75">
      <c r="K54" s="1"/>
    </row>
    <row r="55" ht="12.75">
      <c r="K55" s="1"/>
    </row>
    <row r="56" ht="12.75">
      <c r="K56" s="1"/>
    </row>
    <row r="57" ht="12.75">
      <c r="K57" s="1"/>
    </row>
    <row r="58" ht="12.75">
      <c r="K58" s="1"/>
    </row>
  </sheetData>
  <sheetProtection/>
  <mergeCells count="38">
    <mergeCell ref="H33:J33"/>
    <mergeCell ref="B34:E34"/>
    <mergeCell ref="H34:J34"/>
    <mergeCell ref="B33:E33"/>
    <mergeCell ref="A35:E35"/>
    <mergeCell ref="H35:J35"/>
    <mergeCell ref="B32:E32"/>
    <mergeCell ref="H32:J32"/>
    <mergeCell ref="A16:E16"/>
    <mergeCell ref="H16:J16"/>
    <mergeCell ref="A30:E30"/>
    <mergeCell ref="H30:J30"/>
    <mergeCell ref="B31:E31"/>
    <mergeCell ref="H31:J31"/>
    <mergeCell ref="A14:E14"/>
    <mergeCell ref="H14:J14"/>
    <mergeCell ref="A15:E15"/>
    <mergeCell ref="H15:J15"/>
    <mergeCell ref="A12:E12"/>
    <mergeCell ref="H12:J12"/>
    <mergeCell ref="A13:E13"/>
    <mergeCell ref="H13:J13"/>
    <mergeCell ref="I6:I7"/>
    <mergeCell ref="J6:J7"/>
    <mergeCell ref="K6:K7"/>
    <mergeCell ref="A9:K9"/>
    <mergeCell ref="G6:G7"/>
    <mergeCell ref="H6:H7"/>
    <mergeCell ref="A11:E11"/>
    <mergeCell ref="H11:J11"/>
    <mergeCell ref="A3:K3"/>
    <mergeCell ref="A4:K4"/>
    <mergeCell ref="A6:A7"/>
    <mergeCell ref="B6:B7"/>
    <mergeCell ref="C6:C7"/>
    <mergeCell ref="D6:D7"/>
    <mergeCell ref="E6:E7"/>
    <mergeCell ref="F6:F7"/>
  </mergeCells>
  <printOptions horizontalCentered="1"/>
  <pageMargins left="0" right="0" top="0" bottom="0" header="0" footer="0"/>
  <pageSetup horizontalDpi="600" verticalDpi="600" orientation="landscape" paperSize="9" scale="105" r:id="rId1"/>
  <headerFooter alignWithMargins="0">
    <oddFooter>&amp;CStrona &amp;P z &amp;N</oddFooter>
  </headerFooter>
  <colBreaks count="1" manualBreakCount="1">
    <brk id="1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58"/>
  <sheetViews>
    <sheetView zoomScale="150" zoomScaleNormal="150" zoomScalePageLayoutView="0" workbookViewId="0" topLeftCell="A1">
      <selection activeCell="A1" sqref="A1:K2"/>
    </sheetView>
  </sheetViews>
  <sheetFormatPr defaultColWidth="9.140625" defaultRowHeight="12.75"/>
  <cols>
    <col min="1" max="1" width="3.7109375" style="0" customWidth="1"/>
    <col min="2" max="2" width="16.140625" style="0" customWidth="1"/>
    <col min="3" max="3" width="33.7109375" style="0" customWidth="1"/>
    <col min="4" max="4" width="9.7109375" style="0" customWidth="1"/>
    <col min="5" max="5" width="7.00390625" style="0" customWidth="1"/>
    <col min="6" max="6" width="10.7109375" style="5" customWidth="1"/>
    <col min="7" max="7" width="9.57421875" style="136" customWidth="1"/>
    <col min="8" max="8" width="12.57421875" style="0" customWidth="1"/>
    <col min="9" max="9" width="10.421875" style="0" customWidth="1"/>
    <col min="10" max="10" width="6.8515625" style="0" customWidth="1"/>
    <col min="11" max="11" width="12.57421875" style="0" customWidth="1"/>
    <col min="13" max="13" width="9.421875" style="0" bestFit="1" customWidth="1"/>
  </cols>
  <sheetData>
    <row r="1" spans="1:11" s="9" customFormat="1" ht="11.25">
      <c r="A1" s="10" t="s">
        <v>5</v>
      </c>
      <c r="B1" s="10"/>
      <c r="C1" s="10"/>
      <c r="D1" s="10"/>
      <c r="E1" s="10"/>
      <c r="F1" s="6"/>
      <c r="G1" s="6"/>
      <c r="H1" s="10"/>
      <c r="I1" s="10"/>
      <c r="J1" s="10" t="s">
        <v>182</v>
      </c>
      <c r="K1" s="10"/>
    </row>
    <row r="2" spans="1:11" s="9" customFormat="1" ht="11.25">
      <c r="A2" s="10"/>
      <c r="B2" s="10"/>
      <c r="C2" s="10"/>
      <c r="D2" s="10"/>
      <c r="E2" s="10"/>
      <c r="F2" s="6"/>
      <c r="G2" s="6"/>
      <c r="H2" s="95" t="s">
        <v>183</v>
      </c>
      <c r="I2" s="10"/>
      <c r="J2" s="10"/>
      <c r="K2" s="10"/>
    </row>
    <row r="3" spans="1:12" ht="12.75" customHeight="1">
      <c r="A3" s="199" t="s">
        <v>129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38"/>
    </row>
    <row r="4" spans="1:11" ht="12.75" customHeight="1">
      <c r="A4" s="199" t="s">
        <v>117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</row>
    <row r="5" spans="1:6" ht="15.75" thickBot="1">
      <c r="A5" s="7"/>
      <c r="B5" s="7"/>
      <c r="C5" s="7"/>
      <c r="D5" s="7"/>
      <c r="E5" s="7"/>
      <c r="F5" s="8"/>
    </row>
    <row r="6" spans="1:11" ht="12.75">
      <c r="A6" s="201" t="s">
        <v>9</v>
      </c>
      <c r="B6" s="203" t="s">
        <v>0</v>
      </c>
      <c r="C6" s="203" t="s">
        <v>1</v>
      </c>
      <c r="D6" s="203" t="s">
        <v>10</v>
      </c>
      <c r="E6" s="203" t="s">
        <v>11</v>
      </c>
      <c r="F6" s="203" t="s">
        <v>12</v>
      </c>
      <c r="G6" s="253" t="s">
        <v>13</v>
      </c>
      <c r="H6" s="203" t="s">
        <v>14</v>
      </c>
      <c r="I6" s="203" t="s">
        <v>15</v>
      </c>
      <c r="J6" s="203" t="s">
        <v>16</v>
      </c>
      <c r="K6" s="205" t="s">
        <v>2</v>
      </c>
    </row>
    <row r="7" spans="1:11" ht="13.5" thickBot="1">
      <c r="A7" s="202"/>
      <c r="B7" s="204"/>
      <c r="C7" s="204"/>
      <c r="D7" s="204"/>
      <c r="E7" s="204"/>
      <c r="F7" s="204"/>
      <c r="G7" s="254"/>
      <c r="H7" s="204"/>
      <c r="I7" s="204"/>
      <c r="J7" s="204"/>
      <c r="K7" s="206"/>
    </row>
    <row r="8" spans="1:11" ht="13.5" thickBot="1">
      <c r="A8" s="37"/>
      <c r="B8" s="37"/>
      <c r="C8" s="37"/>
      <c r="D8" s="37"/>
      <c r="E8" s="37"/>
      <c r="F8" s="37"/>
      <c r="G8" s="137"/>
      <c r="H8" s="37"/>
      <c r="I8" s="37"/>
      <c r="J8" s="37"/>
      <c r="K8" s="37"/>
    </row>
    <row r="9" spans="1:11" ht="21" customHeight="1" thickBot="1">
      <c r="A9" s="207" t="s">
        <v>51</v>
      </c>
      <c r="B9" s="208"/>
      <c r="C9" s="208"/>
      <c r="D9" s="208"/>
      <c r="E9" s="208"/>
      <c r="F9" s="208"/>
      <c r="G9" s="208"/>
      <c r="H9" s="208"/>
      <c r="I9" s="208"/>
      <c r="J9" s="208"/>
      <c r="K9" s="209"/>
    </row>
    <row r="10" spans="1:11" s="14" customFormat="1" ht="12.75" customHeight="1" thickBot="1">
      <c r="A10" s="15"/>
      <c r="B10" s="16"/>
      <c r="C10" s="16" t="s">
        <v>17</v>
      </c>
      <c r="D10" s="17">
        <v>5787</v>
      </c>
      <c r="E10" s="18" t="s">
        <v>6</v>
      </c>
      <c r="F10" s="19"/>
      <c r="G10" s="138"/>
      <c r="H10" s="11" t="s">
        <v>8</v>
      </c>
      <c r="I10" s="12">
        <v>1.4</v>
      </c>
      <c r="J10" s="13" t="s">
        <v>7</v>
      </c>
      <c r="K10" s="20"/>
    </row>
    <row r="11" spans="1:11" s="14" customFormat="1" ht="13.5" customHeight="1">
      <c r="A11" s="210" t="s">
        <v>130</v>
      </c>
      <c r="B11" s="211"/>
      <c r="C11" s="211"/>
      <c r="D11" s="211"/>
      <c r="E11" s="211"/>
      <c r="F11" s="44">
        <v>50000</v>
      </c>
      <c r="G11" s="44"/>
      <c r="H11" s="212" t="s">
        <v>172</v>
      </c>
      <c r="I11" s="228"/>
      <c r="J11" s="228"/>
      <c r="K11" s="255"/>
    </row>
    <row r="12" spans="1:11" s="14" customFormat="1" ht="13.5" customHeight="1">
      <c r="A12" s="215" t="s">
        <v>28</v>
      </c>
      <c r="B12" s="216"/>
      <c r="C12" s="216"/>
      <c r="D12" s="216"/>
      <c r="E12" s="216"/>
      <c r="F12" s="41">
        <f>D10*I10*12</f>
        <v>97221.59999999999</v>
      </c>
      <c r="G12" s="41"/>
      <c r="H12" s="217"/>
      <c r="I12" s="218"/>
      <c r="J12" s="218"/>
      <c r="K12" s="54"/>
    </row>
    <row r="13" spans="1:11" s="14" customFormat="1" ht="13.5" customHeight="1">
      <c r="A13" s="215" t="s">
        <v>36</v>
      </c>
      <c r="B13" s="216"/>
      <c r="C13" s="216"/>
      <c r="D13" s="216"/>
      <c r="E13" s="216"/>
      <c r="F13" s="41">
        <f>-(D10*12*0)</f>
        <v>0</v>
      </c>
      <c r="G13" s="41"/>
      <c r="H13" s="217"/>
      <c r="I13" s="218"/>
      <c r="J13" s="218"/>
      <c r="K13" s="54"/>
    </row>
    <row r="14" spans="1:11" s="40" customFormat="1" ht="12.75" customHeight="1">
      <c r="A14" s="219" t="s">
        <v>40</v>
      </c>
      <c r="B14" s="220"/>
      <c r="C14" s="220"/>
      <c r="D14" s="220"/>
      <c r="E14" s="220"/>
      <c r="F14" s="41">
        <v>0</v>
      </c>
      <c r="G14" s="41"/>
      <c r="H14" s="217"/>
      <c r="I14" s="218"/>
      <c r="J14" s="218"/>
      <c r="K14" s="54"/>
    </row>
    <row r="15" spans="1:11" s="14" customFormat="1" ht="13.5" customHeight="1">
      <c r="A15" s="215" t="s">
        <v>84</v>
      </c>
      <c r="B15" s="216"/>
      <c r="C15" s="216"/>
      <c r="D15" s="216"/>
      <c r="E15" s="216"/>
      <c r="F15" s="41">
        <v>0</v>
      </c>
      <c r="G15" s="41"/>
      <c r="H15" s="217"/>
      <c r="I15" s="218"/>
      <c r="J15" s="218"/>
      <c r="K15" s="54"/>
    </row>
    <row r="16" spans="1:11" s="39" customFormat="1" ht="12.75" customHeight="1" thickBot="1">
      <c r="A16" s="238" t="s">
        <v>125</v>
      </c>
      <c r="B16" s="239"/>
      <c r="C16" s="239"/>
      <c r="D16" s="239"/>
      <c r="E16" s="239"/>
      <c r="F16" s="45">
        <f>F11+F12+F13+F14+F15</f>
        <v>147221.59999999998</v>
      </c>
      <c r="G16" s="45"/>
      <c r="H16" s="225"/>
      <c r="I16" s="226"/>
      <c r="J16" s="226"/>
      <c r="K16" s="55"/>
    </row>
    <row r="17" spans="1:11" s="86" customFormat="1" ht="13.5" customHeight="1" thickBot="1">
      <c r="A17" s="57"/>
      <c r="B17" s="57"/>
      <c r="C17" s="57"/>
      <c r="D17" s="57"/>
      <c r="E17" s="57"/>
      <c r="F17" s="58"/>
      <c r="G17" s="58"/>
      <c r="H17" s="60"/>
      <c r="I17" s="63"/>
      <c r="J17" s="63"/>
      <c r="K17" s="61"/>
    </row>
    <row r="18" spans="1:11" ht="12.75">
      <c r="A18" s="120">
        <v>1</v>
      </c>
      <c r="B18" s="97" t="s">
        <v>22</v>
      </c>
      <c r="C18" s="97" t="s">
        <v>20</v>
      </c>
      <c r="D18" s="92"/>
      <c r="E18" s="92"/>
      <c r="F18" s="98">
        <v>30000</v>
      </c>
      <c r="G18" s="98"/>
      <c r="H18" s="90">
        <v>2016</v>
      </c>
      <c r="I18" s="92"/>
      <c r="J18" s="92" t="s">
        <v>4</v>
      </c>
      <c r="K18" s="121"/>
    </row>
    <row r="19" spans="1:11" ht="12.75">
      <c r="A19" s="29">
        <v>2</v>
      </c>
      <c r="B19" s="30"/>
      <c r="C19" s="22"/>
      <c r="D19" s="4"/>
      <c r="E19" s="4"/>
      <c r="F19" s="31"/>
      <c r="G19" s="31"/>
      <c r="H19" s="4"/>
      <c r="I19" s="4"/>
      <c r="J19" s="4"/>
      <c r="K19" s="32"/>
    </row>
    <row r="20" spans="1:11" ht="12.75">
      <c r="A20" s="29">
        <v>3</v>
      </c>
      <c r="B20" s="30"/>
      <c r="C20" s="30"/>
      <c r="D20" s="4"/>
      <c r="E20" s="4"/>
      <c r="F20" s="31"/>
      <c r="G20" s="31"/>
      <c r="H20" s="4"/>
      <c r="I20" s="4"/>
      <c r="J20" s="4"/>
      <c r="K20" s="32"/>
    </row>
    <row r="21" spans="1:11" ht="12.75">
      <c r="A21" s="29">
        <v>4</v>
      </c>
      <c r="B21" s="191"/>
      <c r="C21" s="191"/>
      <c r="D21" s="167"/>
      <c r="E21" s="167"/>
      <c r="F21" s="164"/>
      <c r="G21" s="164"/>
      <c r="H21" s="4"/>
      <c r="I21" s="4"/>
      <c r="J21" s="2"/>
      <c r="K21" s="32"/>
    </row>
    <row r="22" spans="1:11" ht="12.75">
      <c r="A22" s="29">
        <v>5</v>
      </c>
      <c r="B22" s="191"/>
      <c r="C22" s="191"/>
      <c r="D22" s="167"/>
      <c r="E22" s="167"/>
      <c r="F22" s="164"/>
      <c r="G22" s="164"/>
      <c r="H22" s="4"/>
      <c r="I22" s="4"/>
      <c r="J22" s="2"/>
      <c r="K22" s="32"/>
    </row>
    <row r="23" spans="1:11" ht="12.75">
      <c r="A23" s="23">
        <v>6</v>
      </c>
      <c r="B23" s="170"/>
      <c r="C23" s="170"/>
      <c r="D23" s="95"/>
      <c r="E23" s="95"/>
      <c r="F23" s="181"/>
      <c r="G23" s="181"/>
      <c r="H23" s="2"/>
      <c r="I23" s="2"/>
      <c r="J23" s="25"/>
      <c r="K23" s="24"/>
    </row>
    <row r="24" spans="1:11" ht="12.75">
      <c r="A24" s="28">
        <v>7</v>
      </c>
      <c r="B24" s="27"/>
      <c r="C24" s="51"/>
      <c r="D24" s="25"/>
      <c r="E24" s="2"/>
      <c r="F24" s="65"/>
      <c r="G24" s="3"/>
      <c r="H24" s="2"/>
      <c r="I24" s="2"/>
      <c r="J24" s="25"/>
      <c r="K24" s="24"/>
    </row>
    <row r="25" spans="1:11" ht="12.75">
      <c r="A25" s="28">
        <v>8</v>
      </c>
      <c r="B25" s="50"/>
      <c r="C25" s="52"/>
      <c r="D25" s="34"/>
      <c r="E25" s="4"/>
      <c r="F25" s="64"/>
      <c r="G25" s="31"/>
      <c r="H25" s="4"/>
      <c r="I25" s="4"/>
      <c r="J25" s="25"/>
      <c r="K25" s="24"/>
    </row>
    <row r="26" spans="1:11" ht="12.75">
      <c r="A26" s="28">
        <v>9</v>
      </c>
      <c r="B26" s="50"/>
      <c r="C26" s="52"/>
      <c r="D26" s="34"/>
      <c r="E26" s="4"/>
      <c r="F26" s="64"/>
      <c r="G26" s="31"/>
      <c r="H26" s="4"/>
      <c r="I26" s="4"/>
      <c r="J26" s="34"/>
      <c r="K26" s="24"/>
    </row>
    <row r="27" spans="1:11" ht="12.75">
      <c r="A27" s="28">
        <v>10</v>
      </c>
      <c r="B27" s="27"/>
      <c r="C27" s="51"/>
      <c r="D27" s="25"/>
      <c r="E27" s="2"/>
      <c r="F27" s="65"/>
      <c r="G27" s="3"/>
      <c r="H27" s="2"/>
      <c r="I27" s="2"/>
      <c r="J27" s="25"/>
      <c r="K27" s="24"/>
    </row>
    <row r="28" spans="1:11" ht="13.5" thickBot="1">
      <c r="A28" s="104">
        <v>11</v>
      </c>
      <c r="B28" s="105"/>
      <c r="C28" s="106"/>
      <c r="D28" s="107"/>
      <c r="E28" s="108"/>
      <c r="F28" s="109"/>
      <c r="G28" s="110"/>
      <c r="H28" s="108"/>
      <c r="I28" s="108"/>
      <c r="J28" s="107"/>
      <c r="K28" s="111"/>
    </row>
    <row r="29" spans="1:11" ht="13.5" thickBot="1">
      <c r="A29" s="79"/>
      <c r="B29" s="80"/>
      <c r="C29" s="43"/>
      <c r="D29" s="81"/>
      <c r="E29" s="21"/>
      <c r="F29" s="77"/>
      <c r="G29" s="36"/>
      <c r="H29" s="21"/>
      <c r="I29" s="21"/>
      <c r="J29" s="81"/>
      <c r="K29" s="47"/>
    </row>
    <row r="30" spans="1:11" s="14" customFormat="1" ht="13.5" customHeight="1">
      <c r="A30" s="210" t="s">
        <v>38</v>
      </c>
      <c r="B30" s="211"/>
      <c r="C30" s="211"/>
      <c r="D30" s="211"/>
      <c r="E30" s="211"/>
      <c r="F30" s="44">
        <f>SUM(F18:F28)</f>
        <v>30000</v>
      </c>
      <c r="G30" s="44">
        <f>SUM(G18:G28)</f>
        <v>0</v>
      </c>
      <c r="H30" s="227"/>
      <c r="I30" s="228"/>
      <c r="J30" s="228"/>
      <c r="K30" s="94"/>
    </row>
    <row r="31" spans="1:11" s="14" customFormat="1" ht="13.5" customHeight="1">
      <c r="A31" s="112"/>
      <c r="B31" s="229" t="s">
        <v>21</v>
      </c>
      <c r="C31" s="230"/>
      <c r="D31" s="231"/>
      <c r="E31" s="232"/>
      <c r="F31" s="113"/>
      <c r="G31" s="113"/>
      <c r="H31" s="233"/>
      <c r="I31" s="234"/>
      <c r="J31" s="234"/>
      <c r="K31" s="53"/>
    </row>
    <row r="32" spans="1:11" s="14" customFormat="1" ht="13.5" customHeight="1">
      <c r="A32" s="112"/>
      <c r="B32" s="229"/>
      <c r="C32" s="235"/>
      <c r="D32" s="231"/>
      <c r="E32" s="232"/>
      <c r="F32" s="114"/>
      <c r="G32" s="114"/>
      <c r="H32" s="217"/>
      <c r="I32" s="230"/>
      <c r="J32" s="230"/>
      <c r="K32" s="54"/>
    </row>
    <row r="33" spans="1:11" s="14" customFormat="1" ht="13.5" customHeight="1">
      <c r="A33" s="115"/>
      <c r="B33" s="229" t="s">
        <v>4</v>
      </c>
      <c r="C33" s="244"/>
      <c r="D33" s="231"/>
      <c r="E33" s="232"/>
      <c r="F33" s="42">
        <f>F18</f>
        <v>30000</v>
      </c>
      <c r="G33" s="42">
        <f>G20</f>
        <v>0</v>
      </c>
      <c r="H33" s="245"/>
      <c r="I33" s="246"/>
      <c r="J33" s="246"/>
      <c r="K33" s="56"/>
    </row>
    <row r="34" spans="1:11" s="14" customFormat="1" ht="13.5" customHeight="1">
      <c r="A34" s="115"/>
      <c r="B34" s="242" t="s">
        <v>3</v>
      </c>
      <c r="C34" s="242"/>
      <c r="D34" s="243"/>
      <c r="E34" s="243"/>
      <c r="F34" s="42">
        <f>F30-F32-F33</f>
        <v>0</v>
      </c>
      <c r="G34" s="42">
        <f>G30-G32-G33</f>
        <v>0</v>
      </c>
      <c r="H34" s="240"/>
      <c r="I34" s="241"/>
      <c r="J34" s="241"/>
      <c r="K34" s="35"/>
    </row>
    <row r="35" spans="1:11" s="14" customFormat="1" ht="13.5" customHeight="1" thickBot="1">
      <c r="A35" s="223" t="s">
        <v>131</v>
      </c>
      <c r="B35" s="224"/>
      <c r="C35" s="224"/>
      <c r="D35" s="224"/>
      <c r="E35" s="224"/>
      <c r="F35" s="46">
        <f>F16-F30</f>
        <v>117221.59999999998</v>
      </c>
      <c r="G35" s="46">
        <f>G16-G30</f>
        <v>0</v>
      </c>
      <c r="H35" s="225"/>
      <c r="I35" s="226"/>
      <c r="J35" s="226"/>
      <c r="K35" s="55"/>
    </row>
    <row r="36" spans="1:11" s="62" customFormat="1" ht="13.5" customHeight="1">
      <c r="A36" s="57"/>
      <c r="B36" s="57"/>
      <c r="C36" s="57"/>
      <c r="D36" s="57"/>
      <c r="E36" s="57"/>
      <c r="F36" s="58"/>
      <c r="G36" s="58"/>
      <c r="H36" s="60"/>
      <c r="I36" s="63"/>
      <c r="J36" s="63"/>
      <c r="K36" s="153"/>
    </row>
    <row r="37" spans="1:11" s="10" customFormat="1" ht="11.25">
      <c r="A37" s="21"/>
      <c r="B37" s="48"/>
      <c r="C37" s="21"/>
      <c r="D37" s="21"/>
      <c r="E37" s="21"/>
      <c r="F37" s="49"/>
      <c r="G37" s="36"/>
      <c r="H37" s="21"/>
      <c r="I37" s="21"/>
      <c r="J37" s="21"/>
      <c r="K37" s="153" t="s">
        <v>96</v>
      </c>
    </row>
    <row r="38" ht="12.75">
      <c r="K38" s="1"/>
    </row>
    <row r="39" ht="12.75">
      <c r="K39" s="1"/>
    </row>
    <row r="40" ht="12.75">
      <c r="K40" s="1"/>
    </row>
    <row r="41" ht="12.75">
      <c r="K41" s="1"/>
    </row>
    <row r="42" ht="12.75">
      <c r="K42" s="1"/>
    </row>
    <row r="43" ht="12.75">
      <c r="K43" s="1"/>
    </row>
    <row r="44" ht="12.75">
      <c r="K44" s="1"/>
    </row>
    <row r="45" ht="12.75">
      <c r="K45" s="1"/>
    </row>
    <row r="46" ht="12.75">
      <c r="K46" s="1"/>
    </row>
    <row r="47" ht="12.75">
      <c r="K47" s="1"/>
    </row>
    <row r="48" ht="12.75">
      <c r="K48" s="1"/>
    </row>
    <row r="49" ht="12.75">
      <c r="K49" s="1"/>
    </row>
    <row r="50" ht="12.75">
      <c r="K50" s="1"/>
    </row>
    <row r="51" ht="12.75">
      <c r="K51" s="1"/>
    </row>
    <row r="52" ht="12.75">
      <c r="K52" s="1"/>
    </row>
    <row r="53" ht="12.75">
      <c r="K53" s="1"/>
    </row>
    <row r="54" ht="12.75">
      <c r="K54" s="1"/>
    </row>
    <row r="55" ht="12.75">
      <c r="K55" s="1"/>
    </row>
    <row r="56" ht="12.75">
      <c r="K56" s="1"/>
    </row>
    <row r="57" ht="12.75">
      <c r="K57" s="1"/>
    </row>
    <row r="58" ht="12.75">
      <c r="K58" s="1"/>
    </row>
  </sheetData>
  <sheetProtection/>
  <mergeCells count="38">
    <mergeCell ref="B31:E31"/>
    <mergeCell ref="H31:J31"/>
    <mergeCell ref="B32:E32"/>
    <mergeCell ref="A30:E30"/>
    <mergeCell ref="H35:J35"/>
    <mergeCell ref="B33:E33"/>
    <mergeCell ref="H33:J33"/>
    <mergeCell ref="B34:E34"/>
    <mergeCell ref="I6:I7"/>
    <mergeCell ref="H32:J32"/>
    <mergeCell ref="A12:E12"/>
    <mergeCell ref="H34:J34"/>
    <mergeCell ref="A35:E35"/>
    <mergeCell ref="A16:E16"/>
    <mergeCell ref="H16:J16"/>
    <mergeCell ref="E6:E7"/>
    <mergeCell ref="H30:J30"/>
    <mergeCell ref="G6:G7"/>
    <mergeCell ref="H6:H7"/>
    <mergeCell ref="H12:J12"/>
    <mergeCell ref="A13:E13"/>
    <mergeCell ref="H13:J13"/>
    <mergeCell ref="H15:J15"/>
    <mergeCell ref="A15:E15"/>
    <mergeCell ref="A9:K9"/>
    <mergeCell ref="A11:E11"/>
    <mergeCell ref="A14:E14"/>
    <mergeCell ref="H14:J14"/>
    <mergeCell ref="H11:K11"/>
    <mergeCell ref="A3:K3"/>
    <mergeCell ref="A4:K4"/>
    <mergeCell ref="A6:A7"/>
    <mergeCell ref="B6:B7"/>
    <mergeCell ref="C6:C7"/>
    <mergeCell ref="D6:D7"/>
    <mergeCell ref="K6:K7"/>
    <mergeCell ref="F6:F7"/>
    <mergeCell ref="J6:J7"/>
  </mergeCells>
  <printOptions horizontalCentered="1"/>
  <pageMargins left="0" right="0" top="0" bottom="0" header="0" footer="0"/>
  <pageSetup horizontalDpi="600" verticalDpi="600" orientation="landscape" paperSize="9" scale="105" r:id="rId1"/>
  <headerFooter alignWithMargins="0">
    <oddFooter>&amp;CStrona &amp;P z &amp;N</oddFooter>
  </headerFooter>
  <colBreaks count="1" manualBreakCount="1">
    <brk id="11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L58"/>
  <sheetViews>
    <sheetView zoomScale="150" zoomScaleNormal="150" zoomScalePageLayoutView="0" workbookViewId="0" topLeftCell="A1">
      <selection activeCell="A1" sqref="A1:K2"/>
    </sheetView>
  </sheetViews>
  <sheetFormatPr defaultColWidth="9.140625" defaultRowHeight="12.75"/>
  <cols>
    <col min="1" max="1" width="3.7109375" style="0" customWidth="1"/>
    <col min="2" max="2" width="16.140625" style="0" customWidth="1"/>
    <col min="3" max="3" width="33.7109375" style="0" customWidth="1"/>
    <col min="4" max="4" width="9.7109375" style="0" customWidth="1"/>
    <col min="5" max="5" width="7.00390625" style="0" customWidth="1"/>
    <col min="6" max="6" width="10.7109375" style="5" customWidth="1"/>
    <col min="7" max="7" width="9.57421875" style="136" customWidth="1"/>
    <col min="8" max="8" width="12.57421875" style="0" customWidth="1"/>
    <col min="9" max="9" width="10.421875" style="0" customWidth="1"/>
    <col min="10" max="10" width="6.8515625" style="0" customWidth="1"/>
    <col min="11" max="11" width="12.57421875" style="0" customWidth="1"/>
    <col min="13" max="13" width="9.421875" style="0" bestFit="1" customWidth="1"/>
  </cols>
  <sheetData>
    <row r="1" spans="1:11" s="9" customFormat="1" ht="11.25">
      <c r="A1" s="10" t="s">
        <v>5</v>
      </c>
      <c r="B1" s="10"/>
      <c r="C1" s="10"/>
      <c r="D1" s="10"/>
      <c r="E1" s="10"/>
      <c r="F1" s="6"/>
      <c r="G1" s="6"/>
      <c r="H1" s="10"/>
      <c r="I1" s="10"/>
      <c r="J1" s="10" t="s">
        <v>182</v>
      </c>
      <c r="K1" s="10"/>
    </row>
    <row r="2" spans="1:11" s="9" customFormat="1" ht="11.25">
      <c r="A2" s="10"/>
      <c r="B2" s="10"/>
      <c r="C2" s="10"/>
      <c r="D2" s="10"/>
      <c r="E2" s="10"/>
      <c r="F2" s="6"/>
      <c r="G2" s="6"/>
      <c r="H2" s="95" t="s">
        <v>183</v>
      </c>
      <c r="I2" s="10"/>
      <c r="J2" s="10"/>
      <c r="K2" s="10"/>
    </row>
    <row r="3" spans="1:12" ht="12.75" customHeight="1">
      <c r="A3" s="199" t="s">
        <v>129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38"/>
    </row>
    <row r="4" spans="1:11" ht="12.75" customHeight="1">
      <c r="A4" s="199" t="s">
        <v>117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</row>
    <row r="5" spans="1:6" ht="15.75" thickBot="1">
      <c r="A5" s="7"/>
      <c r="B5" s="7"/>
      <c r="C5" s="7"/>
      <c r="D5" s="7"/>
      <c r="E5" s="7"/>
      <c r="F5" s="8"/>
    </row>
    <row r="6" spans="1:11" ht="12.75">
      <c r="A6" s="201" t="s">
        <v>9</v>
      </c>
      <c r="B6" s="203" t="s">
        <v>0</v>
      </c>
      <c r="C6" s="203" t="s">
        <v>1</v>
      </c>
      <c r="D6" s="203" t="s">
        <v>10</v>
      </c>
      <c r="E6" s="203" t="s">
        <v>11</v>
      </c>
      <c r="F6" s="203" t="s">
        <v>12</v>
      </c>
      <c r="G6" s="253" t="s">
        <v>13</v>
      </c>
      <c r="H6" s="203" t="s">
        <v>14</v>
      </c>
      <c r="I6" s="203" t="s">
        <v>15</v>
      </c>
      <c r="J6" s="203" t="s">
        <v>16</v>
      </c>
      <c r="K6" s="205" t="s">
        <v>2</v>
      </c>
    </row>
    <row r="7" spans="1:11" ht="13.5" thickBot="1">
      <c r="A7" s="202"/>
      <c r="B7" s="204"/>
      <c r="C7" s="204"/>
      <c r="D7" s="204"/>
      <c r="E7" s="204"/>
      <c r="F7" s="204"/>
      <c r="G7" s="254"/>
      <c r="H7" s="204"/>
      <c r="I7" s="204"/>
      <c r="J7" s="204"/>
      <c r="K7" s="206"/>
    </row>
    <row r="8" spans="1:11" ht="13.5" thickBot="1">
      <c r="A8" s="37"/>
      <c r="B8" s="37"/>
      <c r="C8" s="37"/>
      <c r="D8" s="37"/>
      <c r="E8" s="37"/>
      <c r="F8" s="37"/>
      <c r="G8" s="137"/>
      <c r="H8" s="37"/>
      <c r="I8" s="37"/>
      <c r="J8" s="37"/>
      <c r="K8" s="37"/>
    </row>
    <row r="9" spans="1:11" ht="21" customHeight="1" thickBot="1">
      <c r="A9" s="207" t="s">
        <v>52</v>
      </c>
      <c r="B9" s="208"/>
      <c r="C9" s="208"/>
      <c r="D9" s="208"/>
      <c r="E9" s="208"/>
      <c r="F9" s="208"/>
      <c r="G9" s="208"/>
      <c r="H9" s="208"/>
      <c r="I9" s="208"/>
      <c r="J9" s="208"/>
      <c r="K9" s="209"/>
    </row>
    <row r="10" spans="1:11" s="14" customFormat="1" ht="12.75" customHeight="1" thickBot="1">
      <c r="A10" s="15"/>
      <c r="B10" s="16"/>
      <c r="C10" s="16" t="s">
        <v>17</v>
      </c>
      <c r="D10" s="17">
        <v>13611.2</v>
      </c>
      <c r="E10" s="18" t="s">
        <v>6</v>
      </c>
      <c r="F10" s="19"/>
      <c r="G10" s="138"/>
      <c r="H10" s="11" t="s">
        <v>8</v>
      </c>
      <c r="I10" s="12">
        <v>1.4</v>
      </c>
      <c r="J10" s="13" t="s">
        <v>7</v>
      </c>
      <c r="K10" s="20"/>
    </row>
    <row r="11" spans="1:11" s="14" customFormat="1" ht="13.5" customHeight="1">
      <c r="A11" s="210" t="s">
        <v>130</v>
      </c>
      <c r="B11" s="211"/>
      <c r="C11" s="211"/>
      <c r="D11" s="211"/>
      <c r="E11" s="211"/>
      <c r="F11" s="44">
        <v>60000</v>
      </c>
      <c r="G11" s="44"/>
      <c r="H11" s="212" t="s">
        <v>171</v>
      </c>
      <c r="I11" s="228"/>
      <c r="J11" s="228"/>
      <c r="K11" s="255"/>
    </row>
    <row r="12" spans="1:11" s="14" customFormat="1" ht="13.5" customHeight="1">
      <c r="A12" s="215" t="s">
        <v>28</v>
      </c>
      <c r="B12" s="216"/>
      <c r="C12" s="216"/>
      <c r="D12" s="216"/>
      <c r="E12" s="216"/>
      <c r="F12" s="41">
        <f>D10*I10*12</f>
        <v>228668.16</v>
      </c>
      <c r="G12" s="41"/>
      <c r="H12" s="217"/>
      <c r="I12" s="218"/>
      <c r="J12" s="218"/>
      <c r="K12" s="54"/>
    </row>
    <row r="13" spans="1:11" s="14" customFormat="1" ht="13.5" customHeight="1">
      <c r="A13" s="215" t="s">
        <v>36</v>
      </c>
      <c r="B13" s="216"/>
      <c r="C13" s="216"/>
      <c r="D13" s="216"/>
      <c r="E13" s="216"/>
      <c r="F13" s="41">
        <f>-(D10*12*0)</f>
        <v>0</v>
      </c>
      <c r="G13" s="41"/>
      <c r="H13" s="217"/>
      <c r="I13" s="218"/>
      <c r="J13" s="218"/>
      <c r="K13" s="54"/>
    </row>
    <row r="14" spans="1:11" s="40" customFormat="1" ht="12.75" customHeight="1">
      <c r="A14" s="219" t="s">
        <v>40</v>
      </c>
      <c r="B14" s="220"/>
      <c r="C14" s="220"/>
      <c r="D14" s="220"/>
      <c r="E14" s="220"/>
      <c r="F14" s="41">
        <v>0</v>
      </c>
      <c r="G14" s="41"/>
      <c r="H14" s="217"/>
      <c r="I14" s="218"/>
      <c r="J14" s="218"/>
      <c r="K14" s="54"/>
    </row>
    <row r="15" spans="1:11" s="14" customFormat="1" ht="13.5" customHeight="1">
      <c r="A15" s="215" t="s">
        <v>84</v>
      </c>
      <c r="B15" s="216"/>
      <c r="C15" s="216"/>
      <c r="D15" s="216"/>
      <c r="E15" s="216"/>
      <c r="F15" s="41">
        <v>0</v>
      </c>
      <c r="G15" s="41"/>
      <c r="H15" s="217"/>
      <c r="I15" s="218"/>
      <c r="J15" s="218"/>
      <c r="K15" s="54"/>
    </row>
    <row r="16" spans="1:11" s="39" customFormat="1" ht="12.75" customHeight="1" thickBot="1">
      <c r="A16" s="238" t="s">
        <v>125</v>
      </c>
      <c r="B16" s="239"/>
      <c r="C16" s="239"/>
      <c r="D16" s="239"/>
      <c r="E16" s="239"/>
      <c r="F16" s="45">
        <f>F11+F12+F13+F14+F15</f>
        <v>288668.16000000003</v>
      </c>
      <c r="G16" s="45"/>
      <c r="H16" s="225"/>
      <c r="I16" s="226"/>
      <c r="J16" s="226"/>
      <c r="K16" s="55"/>
    </row>
    <row r="17" spans="1:11" s="86" customFormat="1" ht="13.5" customHeight="1" thickBot="1">
      <c r="A17" s="57"/>
      <c r="B17" s="57"/>
      <c r="C17" s="57"/>
      <c r="D17" s="57"/>
      <c r="E17" s="57"/>
      <c r="F17" s="58"/>
      <c r="G17" s="58"/>
      <c r="H17" s="60"/>
      <c r="I17" s="63"/>
      <c r="J17" s="63"/>
      <c r="K17" s="61"/>
    </row>
    <row r="18" spans="1:11" ht="12.75">
      <c r="A18" s="120">
        <v>1</v>
      </c>
      <c r="B18" s="97" t="s">
        <v>148</v>
      </c>
      <c r="C18" s="97" t="s">
        <v>146</v>
      </c>
      <c r="D18" s="92" t="s">
        <v>147</v>
      </c>
      <c r="E18" s="92"/>
      <c r="F18" s="98">
        <v>250000</v>
      </c>
      <c r="G18" s="98"/>
      <c r="H18" s="90">
        <v>2016</v>
      </c>
      <c r="I18" s="92"/>
      <c r="J18" s="92" t="s">
        <v>3</v>
      </c>
      <c r="K18" s="121"/>
    </row>
    <row r="19" spans="1:11" ht="12.75">
      <c r="A19" s="29">
        <v>2</v>
      </c>
      <c r="B19" s="30" t="s">
        <v>157</v>
      </c>
      <c r="C19" s="30" t="s">
        <v>156</v>
      </c>
      <c r="D19" s="4"/>
      <c r="E19" s="4"/>
      <c r="F19" s="31">
        <v>100000</v>
      </c>
      <c r="G19" s="31"/>
      <c r="H19" s="4">
        <v>2016</v>
      </c>
      <c r="I19" s="2"/>
      <c r="J19" s="25" t="s">
        <v>3</v>
      </c>
      <c r="K19" s="32"/>
    </row>
    <row r="20" spans="1:11" ht="12.75">
      <c r="A20" s="29">
        <v>3</v>
      </c>
      <c r="B20" s="30"/>
      <c r="C20" s="30" t="s">
        <v>20</v>
      </c>
      <c r="D20" s="4"/>
      <c r="E20" s="4"/>
      <c r="F20" s="31">
        <v>23000</v>
      </c>
      <c r="G20" s="31"/>
      <c r="H20" s="4">
        <v>2016</v>
      </c>
      <c r="I20" s="2"/>
      <c r="J20" s="25" t="s">
        <v>4</v>
      </c>
      <c r="K20" s="32"/>
    </row>
    <row r="21" spans="1:11" ht="12.75">
      <c r="A21" s="29">
        <v>4</v>
      </c>
      <c r="B21" s="30"/>
      <c r="C21" s="30"/>
      <c r="D21" s="4"/>
      <c r="E21" s="4"/>
      <c r="F21" s="31"/>
      <c r="G21" s="31"/>
      <c r="H21" s="4"/>
      <c r="I21" s="2"/>
      <c r="J21" s="25"/>
      <c r="K21" s="32"/>
    </row>
    <row r="22" spans="1:11" ht="12.75">
      <c r="A22" s="29">
        <v>5</v>
      </c>
      <c r="B22" s="30"/>
      <c r="C22" s="30"/>
      <c r="D22" s="4"/>
      <c r="E22" s="4"/>
      <c r="F22" s="31"/>
      <c r="G22" s="31"/>
      <c r="H22" s="4"/>
      <c r="I22" s="2"/>
      <c r="J22" s="25"/>
      <c r="K22" s="24"/>
    </row>
    <row r="23" spans="1:11" s="132" customFormat="1" ht="12.75">
      <c r="A23" s="131">
        <v>6</v>
      </c>
      <c r="B23" s="52"/>
      <c r="C23" s="52"/>
      <c r="D23" s="127"/>
      <c r="E23" s="127"/>
      <c r="F23" s="65"/>
      <c r="G23" s="64"/>
      <c r="H23" s="68"/>
      <c r="I23" s="128"/>
      <c r="J23" s="128"/>
      <c r="K23" s="129"/>
    </row>
    <row r="24" spans="1:11" ht="12.75">
      <c r="A24" s="28">
        <v>7</v>
      </c>
      <c r="B24" s="27"/>
      <c r="C24" s="51"/>
      <c r="D24" s="4"/>
      <c r="E24" s="4"/>
      <c r="F24" s="31"/>
      <c r="G24" s="31"/>
      <c r="H24" s="4"/>
      <c r="I24" s="2"/>
      <c r="J24" s="25"/>
      <c r="K24" s="24"/>
    </row>
    <row r="25" spans="1:11" ht="12.75">
      <c r="A25" s="28">
        <v>8</v>
      </c>
      <c r="B25" s="50"/>
      <c r="C25" s="52"/>
      <c r="D25" s="34"/>
      <c r="E25" s="4"/>
      <c r="F25" s="64"/>
      <c r="G25" s="31"/>
      <c r="H25" s="4"/>
      <c r="I25" s="4"/>
      <c r="J25" s="25"/>
      <c r="K25" s="24"/>
    </row>
    <row r="26" spans="1:11" ht="12.75">
      <c r="A26" s="28">
        <v>9</v>
      </c>
      <c r="B26" s="50"/>
      <c r="C26" s="52"/>
      <c r="D26" s="34"/>
      <c r="E26" s="4"/>
      <c r="F26" s="64"/>
      <c r="G26" s="31"/>
      <c r="H26" s="4"/>
      <c r="I26" s="4"/>
      <c r="J26" s="34"/>
      <c r="K26" s="24"/>
    </row>
    <row r="27" spans="1:11" ht="12.75">
      <c r="A27" s="28">
        <v>10</v>
      </c>
      <c r="B27" s="27"/>
      <c r="C27" s="51"/>
      <c r="D27" s="25"/>
      <c r="E27" s="2"/>
      <c r="F27" s="65"/>
      <c r="G27" s="3"/>
      <c r="H27" s="2"/>
      <c r="I27" s="2"/>
      <c r="J27" s="25"/>
      <c r="K27" s="24"/>
    </row>
    <row r="28" spans="1:11" ht="13.5" thickBot="1">
      <c r="A28" s="104">
        <v>11</v>
      </c>
      <c r="B28" s="105"/>
      <c r="C28" s="106"/>
      <c r="D28" s="107"/>
      <c r="E28" s="108"/>
      <c r="F28" s="109"/>
      <c r="G28" s="110"/>
      <c r="H28" s="108"/>
      <c r="I28" s="108"/>
      <c r="J28" s="107"/>
      <c r="K28" s="111"/>
    </row>
    <row r="29" spans="1:11" ht="13.5" thickBot="1">
      <c r="A29" s="79"/>
      <c r="B29" s="80"/>
      <c r="C29" s="43"/>
      <c r="D29" s="81"/>
      <c r="E29" s="21"/>
      <c r="F29" s="77"/>
      <c r="G29" s="36"/>
      <c r="H29" s="21"/>
      <c r="I29" s="21"/>
      <c r="J29" s="81"/>
      <c r="K29" s="47"/>
    </row>
    <row r="30" spans="1:11" s="14" customFormat="1" ht="13.5" customHeight="1">
      <c r="A30" s="210" t="s">
        <v>38</v>
      </c>
      <c r="B30" s="211"/>
      <c r="C30" s="211"/>
      <c r="D30" s="211"/>
      <c r="E30" s="211"/>
      <c r="F30" s="44">
        <f>SUM(F18:F28)</f>
        <v>373000</v>
      </c>
      <c r="G30" s="44">
        <f>SUM(G18:G28)</f>
        <v>0</v>
      </c>
      <c r="H30" s="227"/>
      <c r="I30" s="228"/>
      <c r="J30" s="228"/>
      <c r="K30" s="94"/>
    </row>
    <row r="31" spans="1:11" s="14" customFormat="1" ht="13.5" customHeight="1">
      <c r="A31" s="112"/>
      <c r="B31" s="229" t="s">
        <v>21</v>
      </c>
      <c r="C31" s="230"/>
      <c r="D31" s="231"/>
      <c r="E31" s="232"/>
      <c r="F31" s="113"/>
      <c r="G31" s="113"/>
      <c r="H31" s="233"/>
      <c r="I31" s="234"/>
      <c r="J31" s="234"/>
      <c r="K31" s="53"/>
    </row>
    <row r="32" spans="1:11" s="14" customFormat="1" ht="13.5" customHeight="1">
      <c r="A32" s="112"/>
      <c r="B32" s="229"/>
      <c r="C32" s="235"/>
      <c r="D32" s="231"/>
      <c r="E32" s="232"/>
      <c r="F32" s="114"/>
      <c r="G32" s="114"/>
      <c r="H32" s="217"/>
      <c r="I32" s="230"/>
      <c r="J32" s="230"/>
      <c r="K32" s="54"/>
    </row>
    <row r="33" spans="1:11" s="14" customFormat="1" ht="13.5" customHeight="1">
      <c r="A33" s="115"/>
      <c r="B33" s="229" t="s">
        <v>4</v>
      </c>
      <c r="C33" s="244"/>
      <c r="D33" s="231"/>
      <c r="E33" s="232"/>
      <c r="F33" s="42">
        <f>F20</f>
        <v>23000</v>
      </c>
      <c r="G33" s="42">
        <f>G21</f>
        <v>0</v>
      </c>
      <c r="H33" s="245"/>
      <c r="I33" s="246"/>
      <c r="J33" s="246"/>
      <c r="K33" s="56"/>
    </row>
    <row r="34" spans="1:11" s="14" customFormat="1" ht="13.5" customHeight="1">
      <c r="A34" s="115"/>
      <c r="B34" s="242" t="s">
        <v>3</v>
      </c>
      <c r="C34" s="242"/>
      <c r="D34" s="243"/>
      <c r="E34" s="243"/>
      <c r="F34" s="42">
        <f>F30-F32-F33</f>
        <v>350000</v>
      </c>
      <c r="G34" s="42">
        <f>G30-G32-G33</f>
        <v>0</v>
      </c>
      <c r="H34" s="240"/>
      <c r="I34" s="241"/>
      <c r="J34" s="241"/>
      <c r="K34" s="35"/>
    </row>
    <row r="35" spans="1:11" s="14" customFormat="1" ht="13.5" customHeight="1" thickBot="1">
      <c r="A35" s="223" t="s">
        <v>131</v>
      </c>
      <c r="B35" s="224"/>
      <c r="C35" s="224"/>
      <c r="D35" s="224"/>
      <c r="E35" s="224"/>
      <c r="F35" s="46">
        <f>F16-F30</f>
        <v>-84331.83999999997</v>
      </c>
      <c r="G35" s="46">
        <f>G16-G30</f>
        <v>0</v>
      </c>
      <c r="H35" s="225"/>
      <c r="I35" s="226"/>
      <c r="J35" s="226"/>
      <c r="K35" s="55"/>
    </row>
    <row r="36" spans="1:11" s="62" customFormat="1" ht="13.5" customHeight="1">
      <c r="A36" s="57"/>
      <c r="B36" s="57"/>
      <c r="C36" s="57"/>
      <c r="D36" s="57"/>
      <c r="E36" s="57"/>
      <c r="F36" s="58"/>
      <c r="G36" s="58"/>
      <c r="H36" s="60"/>
      <c r="I36" s="63"/>
      <c r="J36" s="63"/>
      <c r="K36" s="153"/>
    </row>
    <row r="37" spans="1:11" s="10" customFormat="1" ht="11.25">
      <c r="A37" s="21"/>
      <c r="B37" s="48"/>
      <c r="C37" s="21"/>
      <c r="D37" s="21"/>
      <c r="E37" s="21"/>
      <c r="F37" s="49"/>
      <c r="G37" s="36"/>
      <c r="H37" s="21"/>
      <c r="I37" s="21"/>
      <c r="J37" s="21"/>
      <c r="K37" s="153" t="s">
        <v>97</v>
      </c>
    </row>
    <row r="38" ht="12.75">
      <c r="K38" s="1"/>
    </row>
    <row r="39" ht="12.75">
      <c r="K39" s="1"/>
    </row>
    <row r="40" ht="12.75">
      <c r="K40" s="1"/>
    </row>
    <row r="41" ht="12.75">
      <c r="K41" s="1"/>
    </row>
    <row r="42" ht="12.75">
      <c r="K42" s="1"/>
    </row>
    <row r="43" ht="12.75">
      <c r="K43" s="1"/>
    </row>
    <row r="44" ht="12.75">
      <c r="K44" s="1"/>
    </row>
    <row r="45" ht="12.75">
      <c r="K45" s="1"/>
    </row>
    <row r="46" ht="12.75">
      <c r="K46" s="1"/>
    </row>
    <row r="47" ht="12.75">
      <c r="K47" s="1"/>
    </row>
    <row r="48" ht="12.75">
      <c r="K48" s="1"/>
    </row>
    <row r="49" ht="12.75">
      <c r="K49" s="1"/>
    </row>
    <row r="50" ht="12.75">
      <c r="K50" s="1"/>
    </row>
    <row r="51" ht="12.75">
      <c r="K51" s="1"/>
    </row>
    <row r="52" ht="12.75">
      <c r="K52" s="1"/>
    </row>
    <row r="53" ht="12.75">
      <c r="K53" s="1"/>
    </row>
    <row r="54" ht="12.75">
      <c r="K54" s="1"/>
    </row>
    <row r="55" ht="12.75">
      <c r="K55" s="1"/>
    </row>
    <row r="56" ht="12.75">
      <c r="K56" s="1"/>
    </row>
    <row r="57" ht="12.75">
      <c r="K57" s="1"/>
    </row>
    <row r="58" ht="12.75">
      <c r="K58" s="1"/>
    </row>
  </sheetData>
  <sheetProtection/>
  <mergeCells count="38">
    <mergeCell ref="B31:E31"/>
    <mergeCell ref="H31:J31"/>
    <mergeCell ref="B32:E32"/>
    <mergeCell ref="A30:E30"/>
    <mergeCell ref="H35:J35"/>
    <mergeCell ref="B33:E33"/>
    <mergeCell ref="H33:J33"/>
    <mergeCell ref="B34:E34"/>
    <mergeCell ref="I6:I7"/>
    <mergeCell ref="H32:J32"/>
    <mergeCell ref="A12:E12"/>
    <mergeCell ref="H34:J34"/>
    <mergeCell ref="A35:E35"/>
    <mergeCell ref="A16:E16"/>
    <mergeCell ref="H16:J16"/>
    <mergeCell ref="E6:E7"/>
    <mergeCell ref="H30:J30"/>
    <mergeCell ref="G6:G7"/>
    <mergeCell ref="H6:H7"/>
    <mergeCell ref="H12:J12"/>
    <mergeCell ref="A13:E13"/>
    <mergeCell ref="H13:J13"/>
    <mergeCell ref="H15:J15"/>
    <mergeCell ref="A15:E15"/>
    <mergeCell ref="A9:K9"/>
    <mergeCell ref="A11:E11"/>
    <mergeCell ref="A14:E14"/>
    <mergeCell ref="H14:J14"/>
    <mergeCell ref="H11:K11"/>
    <mergeCell ref="A3:K3"/>
    <mergeCell ref="A4:K4"/>
    <mergeCell ref="A6:A7"/>
    <mergeCell ref="B6:B7"/>
    <mergeCell ref="C6:C7"/>
    <mergeCell ref="D6:D7"/>
    <mergeCell ref="K6:K7"/>
    <mergeCell ref="F6:F7"/>
    <mergeCell ref="J6:J7"/>
  </mergeCells>
  <printOptions horizontalCentered="1"/>
  <pageMargins left="0" right="0" top="0" bottom="0" header="0" footer="0"/>
  <pageSetup horizontalDpi="600" verticalDpi="600" orientation="landscape" paperSize="9" scale="105" r:id="rId1"/>
  <headerFooter alignWithMargins="0">
    <oddFooter>&amp;CStrona &amp;P z &amp;N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techniczny_nowy</dc:creator>
  <cp:keywords/>
  <dc:description/>
  <cp:lastModifiedBy>Jacek Zarychta</cp:lastModifiedBy>
  <cp:lastPrinted>2014-11-12T13:39:13Z</cp:lastPrinted>
  <dcterms:created xsi:type="dcterms:W3CDTF">2010-10-22T05:56:20Z</dcterms:created>
  <dcterms:modified xsi:type="dcterms:W3CDTF">2015-11-23T08:22:47Z</dcterms:modified>
  <cp:category/>
  <cp:version/>
  <cp:contentType/>
  <cp:contentStatus/>
</cp:coreProperties>
</file>